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11" documentId="8_{B02ECE13-76EA-4695-8952-F02C023C32F4}" xr6:coauthVersionLast="47" xr6:coauthVersionMax="47" xr10:uidLastSave="{461D7E0F-8C07-4A88-8D27-0D433B631CD8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3" i="19" l="1"/>
  <c r="I35" i="19"/>
  <c r="I39" i="19"/>
  <c r="G45" i="19"/>
  <c r="I46" i="19"/>
  <c r="K27" i="19" l="1"/>
  <c r="J27" i="19"/>
  <c r="I27" i="19"/>
  <c r="H27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6" i="19" l="1"/>
  <c r="J45" i="19"/>
  <c r="H34" i="19"/>
  <c r="J43" i="19" l="1"/>
  <c r="I43" i="19"/>
  <c r="J38" i="19"/>
  <c r="H38" i="19"/>
  <c r="J37" i="19"/>
  <c r="I37" i="19"/>
  <c r="G39" i="19"/>
  <c r="J39" i="19"/>
  <c r="H39" i="19"/>
  <c r="G36" i="19"/>
  <c r="J36" i="19"/>
  <c r="J33" i="19"/>
  <c r="I33" i="19"/>
  <c r="H33" i="19"/>
  <c r="G37" i="19"/>
  <c r="H37" i="19"/>
  <c r="H41" i="19"/>
  <c r="J41" i="19"/>
  <c r="G46" i="19"/>
  <c r="H46" i="19"/>
  <c r="J47" i="19"/>
  <c r="I47" i="19"/>
  <c r="H40" i="19"/>
  <c r="I40" i="19"/>
  <c r="I48" i="19"/>
  <c r="J48" i="19"/>
  <c r="J35" i="19"/>
  <c r="G35" i="19"/>
  <c r="H35" i="19"/>
  <c r="J44" i="19"/>
  <c r="I44" i="19"/>
  <c r="G42" i="19"/>
  <c r="H42" i="19"/>
  <c r="J42" i="19"/>
  <c r="I42" i="19"/>
  <c r="G34" i="19"/>
  <c r="I34" i="19"/>
  <c r="J34" i="19"/>
  <c r="J32" i="19"/>
  <c r="G32" i="19"/>
  <c r="I36" i="19"/>
  <c r="H36" i="19"/>
  <c r="I45" i="19"/>
  <c r="H45" i="19"/>
  <c r="G38" i="19"/>
  <c r="I38" i="19"/>
  <c r="G40" i="19"/>
  <c r="J40" i="19"/>
  <c r="H48" i="19"/>
  <c r="G48" i="19"/>
  <c r="G43" i="19"/>
  <c r="H43" i="19"/>
  <c r="H44" i="19"/>
  <c r="G44" i="19"/>
  <c r="G47" i="19"/>
  <c r="H47" i="19"/>
  <c r="G41" i="19"/>
  <c r="I41" i="19"/>
  <c r="I32" i="19"/>
  <c r="H32" i="19"/>
  <c r="L27" i="19"/>
  <c r="J49" i="19" s="1"/>
  <c r="H29" i="15"/>
  <c r="I29" i="15"/>
  <c r="G49" i="19" l="1"/>
  <c r="H49" i="19"/>
  <c r="I49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32" i="19"/>
  <c r="G10" i="19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7" i="22"/>
  <c r="O29" i="24"/>
  <c r="V16" i="24"/>
  <c r="D16" i="24" s="1"/>
  <c r="V24" i="24"/>
  <c r="D24" i="24" s="1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7" i="22"/>
  <c r="V12" i="24"/>
  <c r="E12" i="24" s="1"/>
  <c r="V20" i="24"/>
  <c r="E20" i="24" s="1"/>
  <c r="V28" i="24"/>
  <c r="G28" i="24" s="1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7" i="19"/>
  <c r="D49" i="19" s="1"/>
  <c r="C27" i="19"/>
  <c r="E27" i="19"/>
  <c r="E49" i="19" s="1"/>
  <c r="F27" i="19"/>
  <c r="F49" i="19" s="1"/>
  <c r="F29" i="15"/>
  <c r="G29" i="15"/>
  <c r="J29" i="15"/>
  <c r="D29" i="15"/>
  <c r="E29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7" i="22"/>
  <c r="V18" i="24"/>
  <c r="G18" i="24" s="1"/>
  <c r="V26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N29" i="24"/>
  <c r="V17" i="24"/>
  <c r="D17" i="24" s="1"/>
  <c r="V25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7" i="22"/>
  <c r="E27" i="22"/>
  <c r="P29" i="24"/>
  <c r="V15" i="24"/>
  <c r="E15" i="24" s="1"/>
  <c r="V23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V14" i="24"/>
  <c r="D14" i="24" s="1"/>
  <c r="V22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7" i="22"/>
  <c r="R29" i="24"/>
  <c r="V13" i="24"/>
  <c r="G13" i="24" s="1"/>
  <c r="V21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7" i="22"/>
  <c r="U29" i="24"/>
  <c r="V19" i="24"/>
  <c r="C19" i="24" s="1"/>
  <c r="V27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Q29" i="24"/>
  <c r="C10" i="18"/>
  <c r="C18" i="18"/>
  <c r="C26" i="18"/>
  <c r="Y12" i="20"/>
  <c r="W14" i="20"/>
  <c r="U16" i="20"/>
  <c r="Y20" i="20"/>
  <c r="W22" i="20"/>
  <c r="C29" i="15"/>
  <c r="D10" i="18"/>
  <c r="C13" i="18"/>
  <c r="C21" i="18"/>
  <c r="W11" i="20"/>
  <c r="Y17" i="20"/>
  <c r="W19" i="20"/>
  <c r="Y25" i="20"/>
  <c r="W27" i="20"/>
  <c r="T29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V29" i="24"/>
  <c r="C29" i="24" s="1"/>
  <c r="C23" i="24"/>
  <c r="E25" i="24"/>
  <c r="F15" i="24"/>
  <c r="C26" i="24"/>
  <c r="G15" i="24"/>
  <c r="D26" i="24"/>
  <c r="C13" i="24"/>
  <c r="G26" i="24"/>
  <c r="D13" i="24"/>
  <c r="E13" i="24"/>
  <c r="C49" i="19"/>
  <c r="G27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<sst xmlns="http://schemas.openxmlformats.org/spreadsheetml/2006/main" count="1038" uniqueCount="268">
  <si>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</si>
  <si>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</si>
  <si>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</si>
  <si>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</si>
  <si>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</si>
  <si>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</si>
  <si>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</si>
  <si>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</si>
  <si>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</si>
  <si>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</si>
  <si>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</si>
  <si>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</si>
  <si>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</si>
  <si>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</si>
  <si>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</si>
  <si>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</si>
  <si>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</si>
  <si>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</si>
  <si>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</si>
  <si>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</si>
  <si>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</si>
  <si>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</si>
  <si>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</si>
  <si>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</si>
  <si>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</si>
  <si>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</si>
  <si>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</si>
  <si>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</si>
  <si>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</si>
  <si>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</si>
  <si>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</si>
  <si>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</si>
  <si>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</si>
  <si>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</si>
  <si>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</si>
  <si>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</si>
  <si>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</si>
  <si>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</si>
  <si>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</si>
  <si>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</si>
  <si>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</si>
  <si>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</si>
  <si>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</si>
  <si>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</si>
  <si>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</si>
  <si>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</si>
  <si>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</si>
  <si>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</si>
  <si>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</si>
  <si>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</si>
  <si>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</si>
  <si>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</si>
  <si>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</si>
  <si>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</si>
  <si>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</si>
  <si>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</si>
  <si>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</si>
  <si>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</si>
  <si>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</si>
  <si>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</si>
  <si>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</si>
  <si>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</si>
  <si>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</si>
  <si>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</si>
  <si>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</si>
  <si>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</si>
  <si>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</si>
  <si>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</si>
  <si>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</si>
  <si>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</si>
  <si>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</si>
  <si>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</si>
  <si>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</si>
  <si>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</si>
  <si>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</si>
  <si>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</si>
  <si>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</si>
  <si>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</si>
  <si>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</si>
  <si>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</si>
  <si>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</si>
  <si>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</si>
  <si>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</si>
  <si>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</si>
  <si>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</si>
  <si>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</si>
  <si>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</si>
  <si>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</si>
  <si>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</si>
  <si>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</si>
  <si>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</si>
  <si>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</si>
  <si>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</si>
  <si>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</si>
  <si>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</si>
  <si>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</si>
  <si>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</si>
  <si>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</si>
  <si>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</si>
  <si>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</si>
  <si>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</si>
  <si>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</si>
  <si>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</si>
  <si>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</si>
  <si>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</si>
  <si>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</si>
  <si>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</si>
  <si>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</si>
  <si>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</si>
  <si>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</si>
  <si>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</si>
  <si>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</si>
  <si>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</si>
  <si>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</si>
  <si>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</si>
  <si>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</si>
  <si>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</si>
  <si>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</si>
  <si>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</si>
  <si>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</si>
  <si>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</si>
  <si>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</si>
  <si>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</si>
  <si>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</si>
  <si>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</si>
  <si>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</si>
  <si>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</si>
  <si>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</si>
  <si>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</si>
  <si>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</si>
  <si>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</si>
  <si>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</si>
  <si>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</si>
  <si>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</si>
  <si>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</si>
  <si>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</si>
  <si>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</si>
  <si>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</si>
  <si>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</si>
  <si>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</si>
  <si>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</si>
  <si>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</si>
  <si>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</si>
  <si>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</si>
  <si>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</si>
  <si>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</si>
  <si>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</si>
  <si>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</si>
  <si>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</si>
  <si>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</si>
  <si>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</si>
  <si>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</si>
  <si>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</si>
  <si>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</si>
  <si>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</si>
  <si>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</si>
  <si>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</si>
  <si>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</si>
  <si>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</si>
  <si>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</si>
  <si>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</si>
  <si>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</si>
  <si>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</si>
  <si>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</si>
  <si>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</si>
  <si>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</si>
  <si>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</si>
  <si>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</si>
  <si>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</si>
  <si>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</si>
  <si>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</si>
  <si>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</si>
  <si>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</si>
  <si>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</si>
  <si>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</si>
  <si>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</si>
  <si>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</si>
  <si>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</si>
  <si>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</si>
  <si>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</si>
  <si>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</si>
  <si>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</si>
  <si>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</si>
  <si>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</si>
  <si>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</si>
  <si>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</si>
  <si>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</si>
  <si>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</si>
  <si>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</si>
  <si>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</si>
  <si>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</si>
  <si>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</si>
  <si>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</si>
  <si>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</si>
  <si>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</si>
  <si>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</si>
  <si>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</si>
  <si>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</si>
  <si>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</si>
  <si>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</si>
  <si>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</si>
  <si>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</si>
  <si>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</si>
  <si>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</si>
  <si>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</si>
  <si>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</si>
  <si>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</si>
  <si>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</si>
  <si>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</si>
  <si>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</si>
  <si>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</si>
  <si>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</si>
  <si>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</si>
  <si>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</si>
  <si>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</si>
  <si>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</si>
  <si>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</si>
  <si>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</si>
  <si>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</si>
  <si>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</si>
  <si>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</si>
  <si>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</si>
  <si>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</si>
  <si>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</si>
  <si>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</si>
  <si>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</si>
  <si>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</si>
  <si>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</si>
  <si>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</si>
  <si>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</si>
  <si>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</si>
  <si>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</si>
  <si>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</si>
  <si>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</si>
  <si>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</si>
  <si>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</si>
  <si>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</si>
  <si>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</si>
  <si>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</si>
  <si>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</si>
  <si>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</si>
  <si>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</si>
  <si>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</si>
  <si>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</si>
  <si>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</si>
  <si>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</si>
  <si>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</si>
  <si>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</si>
  <si>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</si>
  <si>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</si>
  <si>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</si>
  <si>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</si>
  <si>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</si>
  <si>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</si>
  <si>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</si>
  <si>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</si>
  <si>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</si>
  <si>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</si>
  <si>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</si>
  <si>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</si>
  <si>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</si>
  <si>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</si>
  <si>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</si>
  <si>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</si>
  <si>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</si>
  <si>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Diligencias penales urgentes. U.E.</t>
  </si>
  <si>
    <t>Otras formas de terminación de la investigación Penal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</si>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</sst>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9" fillId="0" borderId="0" xfId="0" applyFont="1"/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8</xdr:col>
      <xdr:colOff>142875</xdr:colOff>
      <xdr:row>9</xdr:row>
      <xdr:rowOff>111125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2875" y="85725"/>
          <a:ext cx="14668500" cy="1568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1047751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1027780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64" t="s">
        <v>129</v>
      </c>
      <c r="D9" s="64"/>
      <c r="E9" s="74"/>
      <c r="F9" s="67" t="s">
        <v>128</v>
      </c>
      <c r="G9" s="64"/>
      <c r="H9" s="74"/>
      <c r="I9" s="67" t="s">
        <v>131</v>
      </c>
      <c r="J9" s="64"/>
      <c r="K9" s="74"/>
    </row>
    <row r="10" spans="2:11" ht="42" customHeight="1" thickBot="1" x14ac:dyDescent="0.25">
      <c r="B10" s="11"/>
      <c r="C10" s="16" t="s">
        <v>132</v>
      </c>
      <c r="D10" s="17" t="s">
        <v>133</v>
      </c>
      <c r="E10" s="17" t="s">
        <v>52</v>
      </c>
      <c r="F10" s="17" t="s">
        <v>132</v>
      </c>
      <c r="G10" s="17" t="s">
        <v>133</v>
      </c>
      <c r="H10" s="17" t="s">
        <v>52</v>
      </c>
      <c r="I10" s="17" t="s">
        <v>132</v>
      </c>
      <c r="J10" s="17" t="s">
        <v>133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5</v>
      </c>
      <c r="D11" s="18">
        <v>0</v>
      </c>
      <c r="E11" s="18">
        <v>5</v>
      </c>
      <c r="F11" s="18">
        <v>11</v>
      </c>
      <c r="G11" s="18">
        <v>1</v>
      </c>
      <c r="H11" s="18">
        <v>12</v>
      </c>
      <c r="I11" s="18">
        <v>16</v>
      </c>
      <c r="J11" s="18">
        <v>1</v>
      </c>
      <c r="K11" s="18">
        <v>17</v>
      </c>
    </row>
    <row r="12" spans="2:11" ht="20.100000000000001" customHeight="1" thickBot="1" x14ac:dyDescent="0.25">
      <c r="B12" s="4" t="s">
        <v>23</v>
      </c>
      <c r="C12" s="19">
        <v>1</v>
      </c>
      <c r="D12" s="19">
        <v>0</v>
      </c>
      <c r="E12" s="19">
        <v>1</v>
      </c>
      <c r="F12" s="19">
        <v>5</v>
      </c>
      <c r="G12" s="19">
        <v>2</v>
      </c>
      <c r="H12" s="19">
        <v>7</v>
      </c>
      <c r="I12" s="19">
        <v>6</v>
      </c>
      <c r="J12" s="19">
        <v>2</v>
      </c>
      <c r="K12" s="19">
        <v>8</v>
      </c>
    </row>
    <row r="13" spans="2:11" ht="20.100000000000001" customHeight="1" thickBot="1" x14ac:dyDescent="0.25">
      <c r="B13" s="4" t="s">
        <v>24</v>
      </c>
      <c r="C13" s="19">
        <v>3</v>
      </c>
      <c r="D13" s="19">
        <v>0</v>
      </c>
      <c r="E13" s="19">
        <v>3</v>
      </c>
      <c r="F13" s="19">
        <v>4</v>
      </c>
      <c r="G13" s="19">
        <v>1</v>
      </c>
      <c r="H13" s="19">
        <v>5</v>
      </c>
      <c r="I13" s="19">
        <v>7</v>
      </c>
      <c r="J13" s="19">
        <v>1</v>
      </c>
      <c r="K13" s="19">
        <v>8</v>
      </c>
    </row>
    <row r="14" spans="2:11" ht="20.100000000000001" customHeight="1" thickBot="1" x14ac:dyDescent="0.25">
      <c r="B14" s="4" t="s">
        <v>25</v>
      </c>
      <c r="C14" s="19">
        <v>1</v>
      </c>
      <c r="D14" s="19">
        <v>0</v>
      </c>
      <c r="E14" s="19">
        <v>1</v>
      </c>
      <c r="F14" s="19">
        <v>2</v>
      </c>
      <c r="G14" s="19">
        <v>0</v>
      </c>
      <c r="H14" s="19">
        <v>2</v>
      </c>
      <c r="I14" s="19">
        <v>3</v>
      </c>
      <c r="J14" s="19">
        <v>0</v>
      </c>
      <c r="K14" s="19">
        <v>3</v>
      </c>
    </row>
    <row r="15" spans="2:11" ht="20.100000000000001" customHeight="1" thickBot="1" x14ac:dyDescent="0.25">
      <c r="B15" s="4" t="s">
        <v>26</v>
      </c>
      <c r="C15" s="19">
        <v>1</v>
      </c>
      <c r="D15" s="19">
        <v>0</v>
      </c>
      <c r="E15" s="19">
        <v>1</v>
      </c>
      <c r="F15" s="19">
        <v>2</v>
      </c>
      <c r="G15" s="19">
        <v>0</v>
      </c>
      <c r="H15" s="19">
        <v>2</v>
      </c>
      <c r="I15" s="19">
        <v>3</v>
      </c>
      <c r="J15" s="19">
        <v>0</v>
      </c>
      <c r="K15" s="19">
        <v>3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28</v>
      </c>
      <c r="C17" s="19">
        <v>3</v>
      </c>
      <c r="D17" s="19">
        <v>0</v>
      </c>
      <c r="E17" s="19">
        <v>3</v>
      </c>
      <c r="F17" s="19">
        <v>1</v>
      </c>
      <c r="G17" s="19">
        <v>0</v>
      </c>
      <c r="H17" s="19">
        <v>1</v>
      </c>
      <c r="I17" s="19">
        <v>4</v>
      </c>
      <c r="J17" s="19">
        <v>0</v>
      </c>
      <c r="K17" s="19">
        <v>4</v>
      </c>
    </row>
    <row r="18" spans="2:11" ht="20.100000000000001" customHeight="1" thickBot="1" x14ac:dyDescent="0.25">
      <c r="B18" s="4" t="s">
        <v>29</v>
      </c>
      <c r="C18" s="19">
        <v>4</v>
      </c>
      <c r="D18" s="19">
        <v>0</v>
      </c>
      <c r="E18" s="19">
        <v>4</v>
      </c>
      <c r="F18" s="19">
        <v>2</v>
      </c>
      <c r="G18" s="19">
        <v>0</v>
      </c>
      <c r="H18" s="19">
        <v>2</v>
      </c>
      <c r="I18" s="19">
        <v>6</v>
      </c>
      <c r="J18" s="19">
        <v>0</v>
      </c>
      <c r="K18" s="19">
        <v>6</v>
      </c>
    </row>
    <row r="19" spans="2:11" ht="20.100000000000001" customHeight="1" thickBot="1" x14ac:dyDescent="0.25">
      <c r="B19" s="4" t="s">
        <v>30</v>
      </c>
      <c r="C19" s="19">
        <v>7</v>
      </c>
      <c r="D19" s="19">
        <v>0</v>
      </c>
      <c r="E19" s="19">
        <v>7</v>
      </c>
      <c r="F19" s="19">
        <v>27</v>
      </c>
      <c r="G19" s="19">
        <v>14</v>
      </c>
      <c r="H19" s="19">
        <v>41</v>
      </c>
      <c r="I19" s="19">
        <v>34</v>
      </c>
      <c r="J19" s="19">
        <v>14</v>
      </c>
      <c r="K19" s="19">
        <v>48</v>
      </c>
    </row>
    <row r="20" spans="2:11" ht="20.100000000000001" customHeight="1" thickBot="1" x14ac:dyDescent="0.25">
      <c r="B20" s="4" t="s">
        <v>31</v>
      </c>
      <c r="C20" s="19">
        <v>3</v>
      </c>
      <c r="D20" s="19">
        <v>0</v>
      </c>
      <c r="E20" s="19">
        <v>3</v>
      </c>
      <c r="F20" s="19">
        <v>6</v>
      </c>
      <c r="G20" s="19">
        <v>3</v>
      </c>
      <c r="H20" s="19">
        <v>9</v>
      </c>
      <c r="I20" s="19">
        <v>9</v>
      </c>
      <c r="J20" s="19">
        <v>3</v>
      </c>
      <c r="K20" s="19">
        <v>12</v>
      </c>
    </row>
    <row r="21" spans="2:11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  <c r="F21" s="19">
        <v>0</v>
      </c>
      <c r="G21" s="19">
        <v>1</v>
      </c>
      <c r="H21" s="19">
        <v>1</v>
      </c>
      <c r="I21" s="19">
        <v>0</v>
      </c>
      <c r="J21" s="19">
        <v>1</v>
      </c>
      <c r="K21" s="19">
        <v>1</v>
      </c>
    </row>
    <row r="22" spans="2:11" ht="20.100000000000001" customHeight="1" thickBot="1" x14ac:dyDescent="0.25">
      <c r="B22" s="4" t="s">
        <v>33</v>
      </c>
      <c r="C22" s="19">
        <v>0</v>
      </c>
      <c r="D22" s="19">
        <v>0</v>
      </c>
      <c r="E22" s="19">
        <v>0</v>
      </c>
      <c r="F22" s="19">
        <v>0</v>
      </c>
      <c r="G22" s="19">
        <v>2</v>
      </c>
      <c r="H22" s="19">
        <v>2</v>
      </c>
      <c r="I22" s="19">
        <v>0</v>
      </c>
      <c r="J22" s="19">
        <v>2</v>
      </c>
      <c r="K22" s="19">
        <v>2</v>
      </c>
    </row>
    <row r="23" spans="2:11" ht="20.100000000000001" customHeight="1" thickBot="1" x14ac:dyDescent="0.25">
      <c r="B23" s="4" t="s">
        <v>34</v>
      </c>
      <c r="C23" s="19">
        <v>3</v>
      </c>
      <c r="D23" s="19">
        <v>0</v>
      </c>
      <c r="E23" s="19">
        <v>3</v>
      </c>
      <c r="F23" s="19">
        <v>20</v>
      </c>
      <c r="G23" s="19">
        <v>9</v>
      </c>
      <c r="H23" s="19">
        <v>29</v>
      </c>
      <c r="I23" s="19">
        <v>23</v>
      </c>
      <c r="J23" s="19">
        <v>9</v>
      </c>
      <c r="K23" s="19">
        <v>32</v>
      </c>
    </row>
    <row r="24" spans="2:11" ht="20.100000000000001" customHeight="1" thickBot="1" x14ac:dyDescent="0.25">
      <c r="B24" s="4" t="s">
        <v>35</v>
      </c>
      <c r="C24" s="19">
        <v>2</v>
      </c>
      <c r="D24" s="19">
        <v>0</v>
      </c>
      <c r="E24" s="19">
        <v>2</v>
      </c>
      <c r="F24" s="19">
        <v>4</v>
      </c>
      <c r="G24" s="19">
        <v>3</v>
      </c>
      <c r="H24" s="19">
        <v>7</v>
      </c>
      <c r="I24" s="19">
        <v>6</v>
      </c>
      <c r="J24" s="19">
        <v>3</v>
      </c>
      <c r="K24" s="19">
        <v>9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</row>
    <row r="26" spans="2:11" ht="20.100000000000001" customHeight="1" thickBot="1" x14ac:dyDescent="0.25">
      <c r="B26" s="5" t="s">
        <v>37</v>
      </c>
      <c r="C26" s="19">
        <v>1</v>
      </c>
      <c r="D26" s="19">
        <v>0</v>
      </c>
      <c r="E26" s="19">
        <v>1</v>
      </c>
      <c r="F26" s="19">
        <v>6</v>
      </c>
      <c r="G26" s="19">
        <v>0</v>
      </c>
      <c r="H26" s="19">
        <v>6</v>
      </c>
      <c r="I26" s="19">
        <v>7</v>
      </c>
      <c r="J26" s="19">
        <v>0</v>
      </c>
      <c r="K26" s="19">
        <v>7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2:11" ht="20.100000000000001" customHeight="1" thickBot="1" x14ac:dyDescent="0.25">
      <c r="B28" s="7" t="s">
        <v>39</v>
      </c>
      <c r="C28" s="9">
        <f>SUM(C11:C27)</f>
        <v>34</v>
      </c>
      <c r="D28" s="9">
        <f t="shared" ref="D28:K28" si="0">SUM(D11:D27)</f>
        <v>0</v>
      </c>
      <c r="E28" s="9">
        <f t="shared" si="0"/>
        <v>34</v>
      </c>
      <c r="F28" s="9">
        <f t="shared" si="0"/>
        <v>91</v>
      </c>
      <c r="G28" s="9">
        <f t="shared" si="0"/>
        <v>36</v>
      </c>
      <c r="H28" s="9">
        <f t="shared" si="0"/>
        <v>127</v>
      </c>
      <c r="I28" s="9">
        <f t="shared" si="0"/>
        <v>125</v>
      </c>
      <c r="J28" s="9">
        <f t="shared" si="0"/>
        <v>36</v>
      </c>
      <c r="K28" s="9">
        <f t="shared" si="0"/>
        <v>161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23.25" customHeight="1" x14ac:dyDescent="0.2"/>
    <row r="8" spans="2:5" ht="14.25" customHeight="1" x14ac:dyDescent="0.2"/>
    <row r="9" spans="2:5" ht="32.25" customHeight="1" x14ac:dyDescent="0.2">
      <c r="B9" s="14"/>
      <c r="C9" s="78" t="s">
        <v>134</v>
      </c>
      <c r="D9" s="78"/>
      <c r="E9" s="78"/>
    </row>
    <row r="10" spans="2:5" ht="42.75" customHeight="1" thickBot="1" x14ac:dyDescent="0.25">
      <c r="B10" s="11"/>
      <c r="C10" s="21" t="s">
        <v>129</v>
      </c>
      <c r="D10" s="21" t="s">
        <v>128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2</v>
      </c>
      <c r="D11" s="18">
        <v>1</v>
      </c>
      <c r="E11" s="18">
        <v>3</v>
      </c>
    </row>
    <row r="12" spans="2:5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25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1</v>
      </c>
      <c r="E16" s="19">
        <v>1</v>
      </c>
    </row>
    <row r="17" spans="2:5" ht="20.100000000000001" customHeight="1" thickBot="1" x14ac:dyDescent="0.25">
      <c r="B17" s="4" t="s">
        <v>28</v>
      </c>
      <c r="C17" s="19">
        <v>0</v>
      </c>
      <c r="D17" s="19">
        <v>1</v>
      </c>
      <c r="E17" s="19">
        <v>1</v>
      </c>
    </row>
    <row r="18" spans="2:5" ht="20.100000000000001" customHeight="1" thickBot="1" x14ac:dyDescent="0.25">
      <c r="B18" s="4" t="s">
        <v>29</v>
      </c>
      <c r="C18" s="19">
        <v>0</v>
      </c>
      <c r="D18" s="19">
        <v>0</v>
      </c>
      <c r="E18" s="19">
        <v>0</v>
      </c>
    </row>
    <row r="19" spans="2:5" ht="20.100000000000001" customHeight="1" thickBot="1" x14ac:dyDescent="0.25">
      <c r="B19" s="4" t="s">
        <v>30</v>
      </c>
      <c r="C19" s="19">
        <v>6</v>
      </c>
      <c r="D19" s="19">
        <v>2</v>
      </c>
      <c r="E19" s="19">
        <v>8</v>
      </c>
    </row>
    <row r="20" spans="2:5" ht="20.100000000000001" customHeight="1" thickBot="1" x14ac:dyDescent="0.25">
      <c r="B20" s="4" t="s">
        <v>31</v>
      </c>
      <c r="C20" s="19">
        <v>1</v>
      </c>
      <c r="D20" s="19">
        <v>3</v>
      </c>
      <c r="E20" s="19">
        <v>4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1</v>
      </c>
      <c r="D22" s="19">
        <v>0</v>
      </c>
      <c r="E22" s="19">
        <v>1</v>
      </c>
    </row>
    <row r="23" spans="2:5" ht="20.100000000000001" customHeight="1" thickBot="1" x14ac:dyDescent="0.25">
      <c r="B23" s="4" t="s">
        <v>34</v>
      </c>
      <c r="C23" s="19">
        <v>1</v>
      </c>
      <c r="D23" s="19">
        <v>3</v>
      </c>
      <c r="E23" s="19">
        <v>4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</row>
    <row r="28" spans="2:5" ht="20.100000000000001" customHeight="1" thickBot="1" x14ac:dyDescent="0.25">
      <c r="B28" s="7" t="s">
        <v>39</v>
      </c>
      <c r="C28" s="9">
        <f>SUM(C11:C27)</f>
        <v>11</v>
      </c>
      <c r="D28" s="9">
        <f>SUM(D11:D27)</f>
        <v>11</v>
      </c>
      <c r="E28" s="9">
        <f>SUM(E11:E27)</f>
        <v>22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8" t="s">
        <v>135</v>
      </c>
      <c r="D12" s="78"/>
      <c r="E12" s="78"/>
      <c r="F12" s="78"/>
      <c r="G12" s="78"/>
      <c r="H12" s="78" t="s">
        <v>136</v>
      </c>
      <c r="I12" s="78"/>
      <c r="J12" s="78"/>
      <c r="K12" s="78"/>
      <c r="L12" s="78"/>
      <c r="M12" s="78" t="s">
        <v>137</v>
      </c>
      <c r="N12" s="78"/>
      <c r="O12" s="78"/>
      <c r="P12" s="78"/>
      <c r="Q12" s="78"/>
      <c r="R12" s="78" t="s">
        <v>138</v>
      </c>
      <c r="S12" s="78"/>
      <c r="T12" s="78"/>
      <c r="U12" s="78"/>
      <c r="V12" s="78"/>
      <c r="W12" s="78" t="s">
        <v>139</v>
      </c>
      <c r="X12" s="78"/>
      <c r="Y12" s="78"/>
      <c r="Z12" s="78"/>
      <c r="AA12" s="78"/>
      <c r="AB12" s="78" t="s">
        <v>52</v>
      </c>
      <c r="AC12" s="78"/>
      <c r="AD12" s="78"/>
      <c r="AE12" s="78"/>
      <c r="AF12" s="78"/>
    </row>
    <row r="13" spans="2:32" ht="28.5" customHeight="1" x14ac:dyDescent="0.2">
      <c r="B13" s="23"/>
      <c r="C13" s="79" t="s">
        <v>77</v>
      </c>
      <c r="D13" s="79" t="s">
        <v>140</v>
      </c>
      <c r="E13" s="79"/>
      <c r="F13" s="79"/>
      <c r="G13" s="79" t="s">
        <v>141</v>
      </c>
      <c r="H13" s="79" t="s">
        <v>77</v>
      </c>
      <c r="I13" s="79" t="s">
        <v>140</v>
      </c>
      <c r="J13" s="79"/>
      <c r="K13" s="79"/>
      <c r="L13" s="79" t="s">
        <v>141</v>
      </c>
      <c r="M13" s="79" t="s">
        <v>77</v>
      </c>
      <c r="N13" s="79" t="s">
        <v>140</v>
      </c>
      <c r="O13" s="79"/>
      <c r="P13" s="79"/>
      <c r="Q13" s="79" t="s">
        <v>141</v>
      </c>
      <c r="R13" s="79" t="s">
        <v>77</v>
      </c>
      <c r="S13" s="79" t="s">
        <v>140</v>
      </c>
      <c r="T13" s="79"/>
      <c r="U13" s="79"/>
      <c r="V13" s="79" t="s">
        <v>141</v>
      </c>
      <c r="W13" s="79" t="s">
        <v>77</v>
      </c>
      <c r="X13" s="79" t="s">
        <v>140</v>
      </c>
      <c r="Y13" s="79"/>
      <c r="Z13" s="79"/>
      <c r="AA13" s="79" t="s">
        <v>141</v>
      </c>
      <c r="AB13" s="79" t="s">
        <v>77</v>
      </c>
      <c r="AC13" s="79" t="s">
        <v>140</v>
      </c>
      <c r="AD13" s="79"/>
      <c r="AE13" s="79"/>
      <c r="AF13" s="79" t="s">
        <v>141</v>
      </c>
    </row>
    <row r="14" spans="2:32" ht="28.5" customHeight="1" thickBot="1" x14ac:dyDescent="0.25">
      <c r="B14" s="11"/>
      <c r="C14" s="79"/>
      <c r="D14" s="25" t="s">
        <v>142</v>
      </c>
      <c r="E14" s="25" t="s">
        <v>143</v>
      </c>
      <c r="F14" s="25" t="s">
        <v>144</v>
      </c>
      <c r="G14" s="79"/>
      <c r="H14" s="79"/>
      <c r="I14" s="25" t="s">
        <v>142</v>
      </c>
      <c r="J14" s="25" t="s">
        <v>143</v>
      </c>
      <c r="K14" s="25" t="s">
        <v>144</v>
      </c>
      <c r="L14" s="79"/>
      <c r="M14" s="79"/>
      <c r="N14" s="25" t="s">
        <v>142</v>
      </c>
      <c r="O14" s="25" t="s">
        <v>143</v>
      </c>
      <c r="P14" s="25" t="s">
        <v>144</v>
      </c>
      <c r="Q14" s="79"/>
      <c r="R14" s="79"/>
      <c r="S14" s="25" t="s">
        <v>142</v>
      </c>
      <c r="T14" s="25" t="s">
        <v>143</v>
      </c>
      <c r="U14" s="25" t="s">
        <v>144</v>
      </c>
      <c r="V14" s="79"/>
      <c r="W14" s="79"/>
      <c r="X14" s="25" t="s">
        <v>142</v>
      </c>
      <c r="Y14" s="25" t="s">
        <v>143</v>
      </c>
      <c r="Z14" s="25" t="s">
        <v>144</v>
      </c>
      <c r="AA14" s="79"/>
      <c r="AB14" s="79"/>
      <c r="AC14" s="25" t="s">
        <v>142</v>
      </c>
      <c r="AD14" s="25" t="s">
        <v>143</v>
      </c>
      <c r="AE14" s="25" t="s">
        <v>144</v>
      </c>
      <c r="AF14" s="79"/>
    </row>
    <row r="15" spans="2:32" ht="20.100000000000001" customHeight="1" thickBot="1" x14ac:dyDescent="0.25">
      <c r="B15" s="3" t="s">
        <v>22</v>
      </c>
      <c r="C15" s="18">
        <v>1983</v>
      </c>
      <c r="D15" s="18">
        <v>26</v>
      </c>
      <c r="E15" s="18">
        <v>1514</v>
      </c>
      <c r="F15" s="18">
        <v>443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53</v>
      </c>
      <c r="N15" s="18">
        <v>0</v>
      </c>
      <c r="O15" s="18">
        <v>50</v>
      </c>
      <c r="P15" s="18">
        <v>3</v>
      </c>
      <c r="Q15" s="18">
        <v>0</v>
      </c>
      <c r="R15" s="18">
        <v>28</v>
      </c>
      <c r="S15" s="18">
        <v>0</v>
      </c>
      <c r="T15" s="18">
        <v>28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2064</v>
      </c>
      <c r="AC15" s="18">
        <v>26</v>
      </c>
      <c r="AD15" s="18">
        <v>1592</v>
      </c>
      <c r="AE15" s="18">
        <v>446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237</v>
      </c>
      <c r="D16" s="19">
        <v>0</v>
      </c>
      <c r="E16" s="19">
        <v>180</v>
      </c>
      <c r="F16" s="19">
        <v>57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9</v>
      </c>
      <c r="N16" s="19">
        <v>0</v>
      </c>
      <c r="O16" s="19">
        <v>9</v>
      </c>
      <c r="P16" s="19">
        <v>0</v>
      </c>
      <c r="Q16" s="19">
        <v>0</v>
      </c>
      <c r="R16" s="19">
        <v>11</v>
      </c>
      <c r="S16" s="19">
        <v>0</v>
      </c>
      <c r="T16" s="19">
        <v>9</v>
      </c>
      <c r="U16" s="19">
        <v>2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257</v>
      </c>
      <c r="AC16" s="19">
        <v>0</v>
      </c>
      <c r="AD16" s="19">
        <v>198</v>
      </c>
      <c r="AE16" s="19">
        <v>59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195</v>
      </c>
      <c r="D17" s="19">
        <v>0</v>
      </c>
      <c r="E17" s="19">
        <v>143</v>
      </c>
      <c r="F17" s="19">
        <v>52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0</v>
      </c>
      <c r="O17" s="19">
        <v>1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196</v>
      </c>
      <c r="AC17" s="19">
        <v>0</v>
      </c>
      <c r="AD17" s="19">
        <v>144</v>
      </c>
      <c r="AE17" s="19">
        <v>52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326</v>
      </c>
      <c r="D18" s="19">
        <v>0</v>
      </c>
      <c r="E18" s="19">
        <v>255</v>
      </c>
      <c r="F18" s="19">
        <v>71</v>
      </c>
      <c r="G18" s="19">
        <v>0</v>
      </c>
      <c r="H18" s="19">
        <v>1</v>
      </c>
      <c r="I18" s="19">
        <v>0</v>
      </c>
      <c r="J18" s="19">
        <v>1</v>
      </c>
      <c r="K18" s="19">
        <v>0</v>
      </c>
      <c r="L18" s="19">
        <v>0</v>
      </c>
      <c r="M18" s="19">
        <v>2</v>
      </c>
      <c r="N18" s="19">
        <v>0</v>
      </c>
      <c r="O18" s="19">
        <v>2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329</v>
      </c>
      <c r="AC18" s="19">
        <v>0</v>
      </c>
      <c r="AD18" s="19">
        <v>258</v>
      </c>
      <c r="AE18" s="19">
        <v>71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305</v>
      </c>
      <c r="D19" s="19">
        <v>2</v>
      </c>
      <c r="E19" s="19">
        <v>206</v>
      </c>
      <c r="F19" s="19">
        <v>97</v>
      </c>
      <c r="G19" s="19">
        <v>0</v>
      </c>
      <c r="H19" s="19">
        <v>4</v>
      </c>
      <c r="I19" s="19">
        <v>0</v>
      </c>
      <c r="J19" s="19">
        <v>2</v>
      </c>
      <c r="K19" s="19">
        <v>2</v>
      </c>
      <c r="L19" s="19">
        <v>0</v>
      </c>
      <c r="M19" s="19">
        <v>33</v>
      </c>
      <c r="N19" s="19">
        <v>0</v>
      </c>
      <c r="O19" s="19">
        <v>31</v>
      </c>
      <c r="P19" s="19">
        <v>2</v>
      </c>
      <c r="Q19" s="19">
        <v>0</v>
      </c>
      <c r="R19" s="19">
        <v>34</v>
      </c>
      <c r="S19" s="19">
        <v>0</v>
      </c>
      <c r="T19" s="19">
        <v>28</v>
      </c>
      <c r="U19" s="19">
        <v>6</v>
      </c>
      <c r="V19" s="19">
        <v>0</v>
      </c>
      <c r="W19" s="19">
        <v>2</v>
      </c>
      <c r="X19" s="19">
        <v>0</v>
      </c>
      <c r="Y19" s="19">
        <v>2</v>
      </c>
      <c r="Z19" s="19">
        <v>0</v>
      </c>
      <c r="AA19" s="19">
        <v>0</v>
      </c>
      <c r="AB19" s="19">
        <v>378</v>
      </c>
      <c r="AC19" s="19">
        <v>2</v>
      </c>
      <c r="AD19" s="19">
        <v>269</v>
      </c>
      <c r="AE19" s="19">
        <v>107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119</v>
      </c>
      <c r="D20" s="19">
        <v>1</v>
      </c>
      <c r="E20" s="19">
        <v>79</v>
      </c>
      <c r="F20" s="19">
        <v>39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3</v>
      </c>
      <c r="S20" s="19">
        <v>0</v>
      </c>
      <c r="T20" s="19">
        <v>3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122</v>
      </c>
      <c r="AC20" s="19">
        <v>1</v>
      </c>
      <c r="AD20" s="19">
        <v>82</v>
      </c>
      <c r="AE20" s="19">
        <v>39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424</v>
      </c>
      <c r="D21" s="19">
        <v>1</v>
      </c>
      <c r="E21" s="19">
        <v>293</v>
      </c>
      <c r="F21" s="19">
        <v>130</v>
      </c>
      <c r="G21" s="19">
        <v>0</v>
      </c>
      <c r="H21" s="19">
        <v>1</v>
      </c>
      <c r="I21" s="19">
        <v>0</v>
      </c>
      <c r="J21" s="19">
        <v>0</v>
      </c>
      <c r="K21" s="19">
        <v>1</v>
      </c>
      <c r="L21" s="19">
        <v>0</v>
      </c>
      <c r="M21" s="19">
        <v>9</v>
      </c>
      <c r="N21" s="19">
        <v>0</v>
      </c>
      <c r="O21" s="19">
        <v>6</v>
      </c>
      <c r="P21" s="19">
        <v>3</v>
      </c>
      <c r="Q21" s="19">
        <v>0</v>
      </c>
      <c r="R21" s="19">
        <v>3</v>
      </c>
      <c r="S21" s="19">
        <v>0</v>
      </c>
      <c r="T21" s="19">
        <v>3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437</v>
      </c>
      <c r="AC21" s="19">
        <v>1</v>
      </c>
      <c r="AD21" s="19">
        <v>302</v>
      </c>
      <c r="AE21" s="19">
        <v>134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425</v>
      </c>
      <c r="D22" s="19">
        <v>1</v>
      </c>
      <c r="E22" s="19">
        <v>329</v>
      </c>
      <c r="F22" s="19">
        <v>95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9</v>
      </c>
      <c r="N22" s="19">
        <v>0</v>
      </c>
      <c r="O22" s="19">
        <v>9</v>
      </c>
      <c r="P22" s="19">
        <v>0</v>
      </c>
      <c r="Q22" s="19">
        <v>0</v>
      </c>
      <c r="R22" s="19">
        <v>1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435</v>
      </c>
      <c r="AC22" s="19">
        <v>1</v>
      </c>
      <c r="AD22" s="19">
        <v>339</v>
      </c>
      <c r="AE22" s="19">
        <v>95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1171</v>
      </c>
      <c r="D23" s="19">
        <v>11</v>
      </c>
      <c r="E23" s="19">
        <v>591</v>
      </c>
      <c r="F23" s="19">
        <v>569</v>
      </c>
      <c r="G23" s="19">
        <v>0</v>
      </c>
      <c r="H23" s="19">
        <v>11</v>
      </c>
      <c r="I23" s="19">
        <v>0</v>
      </c>
      <c r="J23" s="19">
        <v>5</v>
      </c>
      <c r="K23" s="19">
        <v>6</v>
      </c>
      <c r="L23" s="19">
        <v>0</v>
      </c>
      <c r="M23" s="19">
        <v>14</v>
      </c>
      <c r="N23" s="19">
        <v>0</v>
      </c>
      <c r="O23" s="19">
        <v>8</v>
      </c>
      <c r="P23" s="19">
        <v>6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4</v>
      </c>
      <c r="X23" s="19">
        <v>0</v>
      </c>
      <c r="Y23" s="19">
        <v>2</v>
      </c>
      <c r="Z23" s="19">
        <v>2</v>
      </c>
      <c r="AA23" s="19">
        <v>0</v>
      </c>
      <c r="AB23" s="19">
        <v>1200</v>
      </c>
      <c r="AC23" s="19">
        <v>11</v>
      </c>
      <c r="AD23" s="19">
        <v>606</v>
      </c>
      <c r="AE23" s="19">
        <v>583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1135</v>
      </c>
      <c r="D24" s="19">
        <v>1</v>
      </c>
      <c r="E24" s="19">
        <v>890</v>
      </c>
      <c r="F24" s="19">
        <v>244</v>
      </c>
      <c r="G24" s="19">
        <v>0</v>
      </c>
      <c r="H24" s="19">
        <v>1</v>
      </c>
      <c r="I24" s="19">
        <v>0</v>
      </c>
      <c r="J24" s="19">
        <v>0</v>
      </c>
      <c r="K24" s="19">
        <v>1</v>
      </c>
      <c r="L24" s="19">
        <v>0</v>
      </c>
      <c r="M24" s="19">
        <v>7</v>
      </c>
      <c r="N24" s="19">
        <v>0</v>
      </c>
      <c r="O24" s="19">
        <v>6</v>
      </c>
      <c r="P24" s="19">
        <v>1</v>
      </c>
      <c r="Q24" s="19">
        <v>0</v>
      </c>
      <c r="R24" s="19">
        <v>15</v>
      </c>
      <c r="S24" s="19">
        <v>0</v>
      </c>
      <c r="T24" s="19">
        <v>15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1158</v>
      </c>
      <c r="AC24" s="19">
        <v>1</v>
      </c>
      <c r="AD24" s="19">
        <v>911</v>
      </c>
      <c r="AE24" s="19">
        <v>246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191</v>
      </c>
      <c r="D25" s="19">
        <v>0</v>
      </c>
      <c r="E25" s="19">
        <v>139</v>
      </c>
      <c r="F25" s="19">
        <v>52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191</v>
      </c>
      <c r="AC25" s="19">
        <v>0</v>
      </c>
      <c r="AD25" s="19">
        <v>139</v>
      </c>
      <c r="AE25" s="19">
        <v>52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373</v>
      </c>
      <c r="D26" s="19">
        <v>0</v>
      </c>
      <c r="E26" s="19">
        <v>251</v>
      </c>
      <c r="F26" s="19">
        <v>122</v>
      </c>
      <c r="G26" s="19">
        <v>0</v>
      </c>
      <c r="H26" s="19">
        <v>2</v>
      </c>
      <c r="I26" s="19">
        <v>0</v>
      </c>
      <c r="J26" s="19">
        <v>1</v>
      </c>
      <c r="K26" s="19">
        <v>1</v>
      </c>
      <c r="L26" s="19">
        <v>0</v>
      </c>
      <c r="M26" s="19">
        <v>8</v>
      </c>
      <c r="N26" s="19">
        <v>0</v>
      </c>
      <c r="O26" s="19">
        <v>8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383</v>
      </c>
      <c r="AC26" s="19">
        <v>0</v>
      </c>
      <c r="AD26" s="19">
        <v>260</v>
      </c>
      <c r="AE26" s="19">
        <v>123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1372</v>
      </c>
      <c r="D27" s="19">
        <v>0</v>
      </c>
      <c r="E27" s="19">
        <v>613</v>
      </c>
      <c r="F27" s="19">
        <v>759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29</v>
      </c>
      <c r="N27" s="19">
        <v>0</v>
      </c>
      <c r="O27" s="19">
        <v>28</v>
      </c>
      <c r="P27" s="19">
        <v>1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1401</v>
      </c>
      <c r="AC27" s="19">
        <v>0</v>
      </c>
      <c r="AD27" s="19">
        <v>641</v>
      </c>
      <c r="AE27" s="19">
        <v>760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367</v>
      </c>
      <c r="D28" s="19">
        <v>0</v>
      </c>
      <c r="E28" s="19">
        <v>283</v>
      </c>
      <c r="F28" s="19">
        <v>84</v>
      </c>
      <c r="G28" s="19">
        <v>0</v>
      </c>
      <c r="H28" s="19">
        <v>6</v>
      </c>
      <c r="I28" s="19">
        <v>0</v>
      </c>
      <c r="J28" s="19">
        <v>6</v>
      </c>
      <c r="K28" s="19">
        <v>0</v>
      </c>
      <c r="L28" s="19">
        <v>0</v>
      </c>
      <c r="M28" s="19">
        <v>56</v>
      </c>
      <c r="N28" s="19">
        <v>0</v>
      </c>
      <c r="O28" s="19">
        <v>55</v>
      </c>
      <c r="P28" s="19">
        <v>1</v>
      </c>
      <c r="Q28" s="19">
        <v>0</v>
      </c>
      <c r="R28" s="19">
        <v>3</v>
      </c>
      <c r="S28" s="19">
        <v>0</v>
      </c>
      <c r="T28" s="19">
        <v>3</v>
      </c>
      <c r="U28" s="19">
        <v>0</v>
      </c>
      <c r="V28" s="19">
        <v>0</v>
      </c>
      <c r="W28" s="19">
        <v>3</v>
      </c>
      <c r="X28" s="19">
        <v>0</v>
      </c>
      <c r="Y28" s="19">
        <v>2</v>
      </c>
      <c r="Z28" s="19">
        <v>1</v>
      </c>
      <c r="AA28" s="19">
        <v>0</v>
      </c>
      <c r="AB28" s="19">
        <v>435</v>
      </c>
      <c r="AC28" s="19">
        <v>0</v>
      </c>
      <c r="AD28" s="19">
        <v>349</v>
      </c>
      <c r="AE28" s="19">
        <v>86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64</v>
      </c>
      <c r="D29" s="19">
        <v>0</v>
      </c>
      <c r="E29" s="19">
        <v>43</v>
      </c>
      <c r="F29" s="19">
        <v>21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64</v>
      </c>
      <c r="AC29" s="19">
        <v>0</v>
      </c>
      <c r="AD29" s="19">
        <v>43</v>
      </c>
      <c r="AE29" s="19">
        <v>21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286</v>
      </c>
      <c r="D30" s="19">
        <v>5</v>
      </c>
      <c r="E30" s="19">
        <v>179</v>
      </c>
      <c r="F30" s="19">
        <v>102</v>
      </c>
      <c r="G30" s="19">
        <v>0</v>
      </c>
      <c r="H30" s="19">
        <v>2</v>
      </c>
      <c r="I30" s="19">
        <v>0</v>
      </c>
      <c r="J30" s="19">
        <v>2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288</v>
      </c>
      <c r="AC30" s="19">
        <v>5</v>
      </c>
      <c r="AD30" s="19">
        <v>181</v>
      </c>
      <c r="AE30" s="19">
        <v>102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43</v>
      </c>
      <c r="D31" s="20">
        <v>0</v>
      </c>
      <c r="E31" s="20">
        <v>29</v>
      </c>
      <c r="F31" s="20">
        <v>14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27</v>
      </c>
      <c r="N31" s="20">
        <v>0</v>
      </c>
      <c r="O31" s="20">
        <v>18</v>
      </c>
      <c r="P31" s="20">
        <v>9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70</v>
      </c>
      <c r="AC31" s="20">
        <v>0</v>
      </c>
      <c r="AD31" s="20">
        <v>47</v>
      </c>
      <c r="AE31" s="20">
        <v>23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9016</v>
      </c>
      <c r="D32" s="9">
        <f t="shared" ref="D32:AF32" si="0">SUM(D15:D31)</f>
        <v>48</v>
      </c>
      <c r="E32" s="9">
        <f t="shared" si="0"/>
        <v>6017</v>
      </c>
      <c r="F32" s="9">
        <f t="shared" si="0"/>
        <v>2951</v>
      </c>
      <c r="G32" s="9">
        <f t="shared" si="0"/>
        <v>0</v>
      </c>
      <c r="H32" s="9">
        <f t="shared" si="0"/>
        <v>28</v>
      </c>
      <c r="I32" s="9">
        <f t="shared" si="0"/>
        <v>0</v>
      </c>
      <c r="J32" s="9">
        <f t="shared" si="0"/>
        <v>17</v>
      </c>
      <c r="K32" s="9">
        <f t="shared" si="0"/>
        <v>11</v>
      </c>
      <c r="L32" s="9">
        <f t="shared" si="0"/>
        <v>0</v>
      </c>
      <c r="M32" s="9">
        <f t="shared" si="0"/>
        <v>257</v>
      </c>
      <c r="N32" s="9">
        <f t="shared" si="0"/>
        <v>0</v>
      </c>
      <c r="O32" s="9">
        <f t="shared" si="0"/>
        <v>231</v>
      </c>
      <c r="P32" s="9">
        <f t="shared" si="0"/>
        <v>26</v>
      </c>
      <c r="Q32" s="9">
        <f t="shared" si="0"/>
        <v>0</v>
      </c>
      <c r="R32" s="9">
        <f t="shared" si="0"/>
        <v>98</v>
      </c>
      <c r="S32" s="9">
        <f t="shared" si="0"/>
        <v>0</v>
      </c>
      <c r="T32" s="9">
        <f t="shared" si="0"/>
        <v>90</v>
      </c>
      <c r="U32" s="9">
        <f t="shared" si="0"/>
        <v>8</v>
      </c>
      <c r="V32" s="9">
        <f t="shared" si="0"/>
        <v>0</v>
      </c>
      <c r="W32" s="9">
        <f t="shared" si="0"/>
        <v>9</v>
      </c>
      <c r="X32" s="9">
        <f t="shared" si="0"/>
        <v>0</v>
      </c>
      <c r="Y32" s="9">
        <f t="shared" si="0"/>
        <v>6</v>
      </c>
      <c r="Z32" s="9">
        <f t="shared" si="0"/>
        <v>3</v>
      </c>
      <c r="AA32" s="9">
        <f t="shared" si="0"/>
        <v>0</v>
      </c>
      <c r="AB32" s="9">
        <f t="shared" si="0"/>
        <v>9408</v>
      </c>
      <c r="AC32" s="9">
        <f t="shared" si="0"/>
        <v>48</v>
      </c>
      <c r="AD32" s="9">
        <f t="shared" si="0"/>
        <v>6361</v>
      </c>
      <c r="AE32" s="9">
        <f t="shared" si="0"/>
        <v>2999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8" t="s">
        <v>77</v>
      </c>
      <c r="D12" s="78"/>
      <c r="E12" s="78"/>
      <c r="F12" s="78"/>
      <c r="G12" s="78"/>
      <c r="H12" s="78" t="s">
        <v>140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</row>
    <row r="13" spans="2:22" ht="25.5" customHeight="1" x14ac:dyDescent="0.2">
      <c r="B13" s="23"/>
      <c r="C13" s="78"/>
      <c r="D13" s="78"/>
      <c r="E13" s="78"/>
      <c r="F13" s="78"/>
      <c r="G13" s="78"/>
      <c r="H13" s="78" t="s">
        <v>142</v>
      </c>
      <c r="I13" s="78"/>
      <c r="J13" s="78"/>
      <c r="K13" s="78"/>
      <c r="L13" s="80"/>
      <c r="M13" s="78" t="s">
        <v>143</v>
      </c>
      <c r="N13" s="78"/>
      <c r="O13" s="78"/>
      <c r="P13" s="78"/>
      <c r="Q13" s="80"/>
      <c r="R13" s="78" t="s">
        <v>144</v>
      </c>
      <c r="S13" s="78"/>
      <c r="T13" s="78"/>
      <c r="U13" s="78"/>
      <c r="V13" s="80"/>
    </row>
    <row r="14" spans="2:22" ht="45" customHeight="1" x14ac:dyDescent="0.2">
      <c r="B14" s="23"/>
      <c r="C14" s="15" t="s">
        <v>135</v>
      </c>
      <c r="D14" s="15" t="s">
        <v>136</v>
      </c>
      <c r="E14" s="15" t="s">
        <v>145</v>
      </c>
      <c r="F14" s="15" t="s">
        <v>146</v>
      </c>
      <c r="G14" s="15" t="s">
        <v>139</v>
      </c>
      <c r="H14" s="15" t="s">
        <v>135</v>
      </c>
      <c r="I14" s="15" t="s">
        <v>136</v>
      </c>
      <c r="J14" s="15" t="s">
        <v>145</v>
      </c>
      <c r="K14" s="15" t="s">
        <v>146</v>
      </c>
      <c r="L14" s="15" t="s">
        <v>139</v>
      </c>
      <c r="M14" s="15" t="s">
        <v>135</v>
      </c>
      <c r="N14" s="15" t="s">
        <v>136</v>
      </c>
      <c r="O14" s="15" t="s">
        <v>145</v>
      </c>
      <c r="P14" s="15" t="s">
        <v>146</v>
      </c>
      <c r="Q14" s="15" t="s">
        <v>139</v>
      </c>
      <c r="R14" s="15" t="s">
        <v>135</v>
      </c>
      <c r="S14" s="15" t="s">
        <v>136</v>
      </c>
      <c r="T14" s="15" t="s">
        <v>145</v>
      </c>
      <c r="U14" s="15" t="s">
        <v>146</v>
      </c>
      <c r="V14" s="15" t="s">
        <v>139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0.96075581395348841</v>
      </c>
      <c r="D15" s="29">
        <f>IF('Órdenes según Instancia'!AB15=0,"-",('Órdenes según Instancia'!H15/'Órdenes según Instancia'!AB15))</f>
        <v>0</v>
      </c>
      <c r="E15" s="29">
        <f>IF('Órdenes según Instancia'!AB15=0,"-",('Órdenes según Instancia'!M15/'Órdenes según Instancia'!AB15))</f>
        <v>2.5678294573643411E-2</v>
      </c>
      <c r="F15" s="29">
        <f>IF('Órdenes según Instancia'!AB15=0,"-",('Órdenes según Instancia'!R15/'Órdenes según Instancia'!AB15))</f>
        <v>1.3565891472868217E-2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1</v>
      </c>
      <c r="I15" s="29">
        <f>IF('Órdenes según Instancia'!AC15=0,"-",('Órdenes según Instancia'!I15/'Órdenes según Instancia'!AC15))</f>
        <v>0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0.95100502512562812</v>
      </c>
      <c r="N15" s="29">
        <f>IF('Órdenes según Instancia'!AD15=0,"-",('Órdenes según Instancia'!J15/'Órdenes según Instancia'!AD15))</f>
        <v>0</v>
      </c>
      <c r="O15" s="29">
        <f>IF('Órdenes según Instancia'!AD15=0,"-",('Órdenes según Instancia'!O15/'Órdenes según Instancia'!AD15))</f>
        <v>3.1407035175879394E-2</v>
      </c>
      <c r="P15" s="29">
        <f>IF('Órdenes según Instancia'!AD15=0,"-",('Órdenes según Instancia'!T15/'Órdenes según Instancia'!AD15))</f>
        <v>1.7587939698492462E-2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0.99327354260089684</v>
      </c>
      <c r="S15" s="29">
        <f>IF('Órdenes según Instancia'!AE15=0,"-",('Órdenes según Instancia'!K15/'Órdenes según Instancia'!AE15))</f>
        <v>0</v>
      </c>
      <c r="T15" s="29">
        <f>IF('Órdenes según Instancia'!AE15=0,"-",('Órdenes según Instancia'!P15/'Órdenes según Instancia'!AE15))</f>
        <v>6.7264573991031393E-3</v>
      </c>
      <c r="U15" s="29">
        <f>IF('Órdenes según Instancia'!AE15=0,"-",('Órdenes según Instancia'!U15/('Órdenes según Instancia'!AE15)))</f>
        <v>0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0.9221789883268483</v>
      </c>
      <c r="D16" s="29">
        <f>IF('Órdenes según Instancia'!AB16=0,"-",('Órdenes según Instancia'!H16/'Órdenes según Instancia'!AB16))</f>
        <v>0</v>
      </c>
      <c r="E16" s="29">
        <f>IF('Órdenes según Instancia'!AB16=0,"-",('Órdenes según Instancia'!M16/'Órdenes según Instancia'!AB16))</f>
        <v>3.5019455252918288E-2</v>
      </c>
      <c r="F16" s="29">
        <f>IF('Órdenes según Instancia'!AB16=0,"-",('Órdenes según Instancia'!R16/'Órdenes según Instancia'!AB16))</f>
        <v>4.2801556420233464E-2</v>
      </c>
      <c r="G16" s="29">
        <f>IF('Órdenes según Instancia'!AB16=0,"-",('Órdenes según Instancia'!W16/'Órdenes según Instancia'!AB16))</f>
        <v>0</v>
      </c>
      <c r="H16" s="29" t="str">
        <f>IF('Órdenes según Instancia'!AC16=0,"-",('Órdenes según Instancia'!D16/'Órdenes según Instancia'!AC16))</f>
        <v>-</v>
      </c>
      <c r="I16" s="29" t="str">
        <f>IF('Órdenes según Instancia'!AC16=0,"-",('Órdenes según Instancia'!I16/'Órdenes según Instancia'!AC16))</f>
        <v>-</v>
      </c>
      <c r="J16" s="29" t="str">
        <f>IF('Órdenes según Instancia'!AC16=0,"-",('Órdenes según Instancia'!N16/'Órdenes según Instancia'!AC16))</f>
        <v>-</v>
      </c>
      <c r="K16" s="29" t="str">
        <f>IF('Órdenes según Instancia'!AC16=0,"-",('Órdenes según Instancia'!S16/'Órdenes según Instancia'!AC16))</f>
        <v>-</v>
      </c>
      <c r="L16" s="29" t="str">
        <f>IF('Órdenes según Instancia'!AC16=0,"-",('Órdenes según Instancia'!X16/'Órdenes según Instancia'!AC16))</f>
        <v>-</v>
      </c>
      <c r="M16" s="29">
        <f>IF('Órdenes según Instancia'!AD16=0,"-",('Órdenes según Instancia'!E16/'Órdenes según Instancia'!AD16))</f>
        <v>0.90909090909090906</v>
      </c>
      <c r="N16" s="29">
        <f>IF('Órdenes según Instancia'!AD16=0,"-",('Órdenes según Instancia'!J16/'Órdenes según Instancia'!AD16))</f>
        <v>0</v>
      </c>
      <c r="O16" s="29">
        <f>IF('Órdenes según Instancia'!AD16=0,"-",('Órdenes según Instancia'!O16/'Órdenes según Instancia'!AD16))</f>
        <v>4.5454545454545456E-2</v>
      </c>
      <c r="P16" s="29">
        <f>IF('Órdenes según Instancia'!AD16=0,"-",('Órdenes según Instancia'!T16/'Órdenes según Instancia'!AD16))</f>
        <v>4.5454545454545456E-2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0.96610169491525422</v>
      </c>
      <c r="S16" s="29">
        <f>IF('Órdenes según Instancia'!AE16=0,"-",('Órdenes según Instancia'!K16/'Órdenes según Instancia'!AE16))</f>
        <v>0</v>
      </c>
      <c r="T16" s="29">
        <f>IF('Órdenes según Instancia'!AE16=0,"-",('Órdenes según Instancia'!P16/'Órdenes según Instancia'!AE16))</f>
        <v>0</v>
      </c>
      <c r="U16" s="29">
        <f>IF('Órdenes según Instancia'!AE16=0,"-",('Órdenes según Instancia'!U16/('Órdenes según Instancia'!AE16)))</f>
        <v>3.3898305084745763E-2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0.99489795918367352</v>
      </c>
      <c r="D17" s="29">
        <f>IF('Órdenes según Instancia'!AB17=0,"-",('Órdenes según Instancia'!H17/'Órdenes según Instancia'!AB17))</f>
        <v>0</v>
      </c>
      <c r="E17" s="29">
        <f>IF('Órdenes según Instancia'!AB17=0,"-",('Órdenes según Instancia'!M17/'Órdenes según Instancia'!AB17))</f>
        <v>5.1020408163265302E-3</v>
      </c>
      <c r="F17" s="29">
        <f>IF('Órdenes según Instancia'!AB17=0,"-",('Órdenes según Instancia'!R17/'Órdenes según Instancia'!AB17))</f>
        <v>0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0.99305555555555558</v>
      </c>
      <c r="N17" s="29">
        <f>IF('Órdenes según Instancia'!AD17=0,"-",('Órdenes según Instancia'!J17/'Órdenes según Instancia'!AD17))</f>
        <v>0</v>
      </c>
      <c r="O17" s="29">
        <f>IF('Órdenes según Instancia'!AD17=0,"-",('Órdenes según Instancia'!O17/'Órdenes según Instancia'!AD17))</f>
        <v>6.9444444444444441E-3</v>
      </c>
      <c r="P17" s="29">
        <f>IF('Órdenes según Instancia'!AD17=0,"-",('Órdenes según Instancia'!T17/'Órdenes según Instancia'!AD17))</f>
        <v>0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1</v>
      </c>
      <c r="S17" s="29">
        <f>IF('Órdenes según Instancia'!AE17=0,"-",('Órdenes según Instancia'!K17/'Órdenes según Instancia'!AE17))</f>
        <v>0</v>
      </c>
      <c r="T17" s="29">
        <f>IF('Órdenes según Instancia'!AE17=0,"-",('Órdenes según Instancia'!P17/'Órdenes según Instancia'!AE17))</f>
        <v>0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0.99088145896656532</v>
      </c>
      <c r="D18" s="29">
        <f>IF('Órdenes según Instancia'!AB18=0,"-",('Órdenes según Instancia'!H18/'Órdenes según Instancia'!AB18))</f>
        <v>3.0395136778115501E-3</v>
      </c>
      <c r="E18" s="29">
        <f>IF('Órdenes según Instancia'!AB18=0,"-",('Órdenes según Instancia'!M18/'Órdenes según Instancia'!AB18))</f>
        <v>6.0790273556231003E-3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 t="str">
        <f>IF('Órdenes según Instancia'!AC18=0,"-",('Órdenes según Instancia'!D18/'Órdenes según Instancia'!AC18))</f>
        <v>-</v>
      </c>
      <c r="I18" s="29" t="str">
        <f>IF('Órdenes según Instancia'!AC18=0,"-",('Órdenes según Instancia'!I18/'Órdenes según Instancia'!AC18))</f>
        <v>-</v>
      </c>
      <c r="J18" s="29" t="str">
        <f>IF('Órdenes según Instancia'!AC18=0,"-",('Órdenes según Instancia'!N18/'Órdenes según Instancia'!AC18))</f>
        <v>-</v>
      </c>
      <c r="K18" s="29" t="str">
        <f>IF('Órdenes según Instancia'!AC18=0,"-",('Órdenes según Instancia'!S18/'Órdenes según Instancia'!AC18))</f>
        <v>-</v>
      </c>
      <c r="L18" s="29" t="str">
        <f>IF('Órdenes según Instancia'!AC18=0,"-",('Órdenes según Instancia'!X18/'Órdenes según Instancia'!AC18))</f>
        <v>-</v>
      </c>
      <c r="M18" s="29">
        <f>IF('Órdenes según Instancia'!AD18=0,"-",('Órdenes según Instancia'!E18/'Órdenes según Instancia'!AD18))</f>
        <v>0.98837209302325579</v>
      </c>
      <c r="N18" s="29">
        <f>IF('Órdenes según Instancia'!AD18=0,"-",('Órdenes según Instancia'!J18/'Órdenes según Instancia'!AD18))</f>
        <v>3.875968992248062E-3</v>
      </c>
      <c r="O18" s="29">
        <f>IF('Órdenes según Instancia'!AD18=0,"-",('Órdenes según Instancia'!O18/'Órdenes según Instancia'!AD18))</f>
        <v>7.7519379844961239E-3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1</v>
      </c>
      <c r="S18" s="29">
        <f>IF('Órdenes según Instancia'!AE18=0,"-",('Órdenes según Instancia'!K18/'Órdenes según Instancia'!AE18))</f>
        <v>0</v>
      </c>
      <c r="T18" s="29">
        <f>IF('Órdenes según Instancia'!AE18=0,"-",('Órdenes según Instancia'!P18/'Órdenes según Instancia'!AE18))</f>
        <v>0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0.80687830687830686</v>
      </c>
      <c r="D19" s="29">
        <f>IF('Órdenes según Instancia'!AB19=0,"-",('Órdenes según Instancia'!H19/'Órdenes según Instancia'!AB19))</f>
        <v>1.0582010582010581E-2</v>
      </c>
      <c r="E19" s="29">
        <f>IF('Órdenes según Instancia'!AB19=0,"-",('Órdenes según Instancia'!M19/'Órdenes según Instancia'!AB19))</f>
        <v>8.7301587301587297E-2</v>
      </c>
      <c r="F19" s="29">
        <f>IF('Órdenes según Instancia'!AB19=0,"-",('Órdenes según Instancia'!R19/'Órdenes según Instancia'!AB19))</f>
        <v>8.9947089947089942E-2</v>
      </c>
      <c r="G19" s="29">
        <f>IF('Órdenes según Instancia'!AB19=0,"-",('Órdenes según Instancia'!W19/'Órdenes según Instancia'!AB19))</f>
        <v>5.2910052910052907E-3</v>
      </c>
      <c r="H19" s="29">
        <f>IF('Órdenes según Instancia'!AC19=0,"-",('Órdenes según Instancia'!D19/'Órdenes según Instancia'!AC19))</f>
        <v>1</v>
      </c>
      <c r="I19" s="29">
        <f>IF('Órdenes según Instancia'!AC19=0,"-",('Órdenes según Instancia'!I19/'Órdenes según Instancia'!AC19))</f>
        <v>0</v>
      </c>
      <c r="J19" s="29">
        <f>IF('Órdenes según Instancia'!AC19=0,"-",('Órdenes según Instancia'!N19/'Órdenes según Instancia'!AC19))</f>
        <v>0</v>
      </c>
      <c r="K19" s="29">
        <f>IF('Órdenes según Instancia'!AC19=0,"-",('Órdenes según Instancia'!S19/'Órdenes según Instancia'!AC19))</f>
        <v>0</v>
      </c>
      <c r="L19" s="29">
        <f>IF('Órdenes según Instancia'!AC19=0,"-",('Órdenes según Instancia'!X19/'Órdenes según Instancia'!AC19))</f>
        <v>0</v>
      </c>
      <c r="M19" s="29">
        <f>IF('Órdenes según Instancia'!AD19=0,"-",('Órdenes según Instancia'!E19/'Órdenes según Instancia'!AD19))</f>
        <v>0.76579925650557623</v>
      </c>
      <c r="N19" s="29">
        <f>IF('Órdenes según Instancia'!AD19=0,"-",('Órdenes según Instancia'!J19/'Órdenes según Instancia'!AD19))</f>
        <v>7.4349442379182153E-3</v>
      </c>
      <c r="O19" s="29">
        <f>IF('Órdenes según Instancia'!AD19=0,"-",('Órdenes según Instancia'!O19/'Órdenes según Instancia'!AD19))</f>
        <v>0.11524163568773234</v>
      </c>
      <c r="P19" s="29">
        <f>IF('Órdenes según Instancia'!AD19=0,"-",('Órdenes según Instancia'!T19/'Órdenes según Instancia'!AD19))</f>
        <v>0.10408921933085502</v>
      </c>
      <c r="Q19" s="29">
        <f>IF('Órdenes según Instancia'!AD19=0,"-",('Órdenes según Instancia'!Y19/'Órdenes según Instancia'!AD19))</f>
        <v>7.4349442379182153E-3</v>
      </c>
      <c r="R19" s="29">
        <f>IF('Órdenes según Instancia'!AE19=0,"-",('Órdenes según Instancia'!F19/'Órdenes según Instancia'!AE19))</f>
        <v>0.90654205607476634</v>
      </c>
      <c r="S19" s="29">
        <f>IF('Órdenes según Instancia'!AE19=0,"-",('Órdenes según Instancia'!K19/'Órdenes según Instancia'!AE19))</f>
        <v>1.8691588785046728E-2</v>
      </c>
      <c r="T19" s="29">
        <f>IF('Órdenes según Instancia'!AE19=0,"-",('Órdenes según Instancia'!P19/'Órdenes según Instancia'!AE19))</f>
        <v>1.8691588785046728E-2</v>
      </c>
      <c r="U19" s="29">
        <f>IF('Órdenes según Instancia'!AE19=0,"-",('Órdenes según Instancia'!U19/('Órdenes según Instancia'!AE19)))</f>
        <v>5.6074766355140186E-2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0.97540983606557374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0</v>
      </c>
      <c r="F20" s="29">
        <f>IF('Órdenes según Instancia'!AB20=0,"-",('Órdenes según Instancia'!R20/'Órdenes según Instancia'!AB20))</f>
        <v>2.4590163934426229E-2</v>
      </c>
      <c r="G20" s="29">
        <f>IF('Órdenes según Instancia'!AB20=0,"-",('Órdenes según Instancia'!W20/'Órdenes según Instancia'!AB20))</f>
        <v>0</v>
      </c>
      <c r="H20" s="29">
        <f>IF('Órdenes según Instancia'!AC20=0,"-",('Órdenes según Instancia'!D20/'Órdenes según Instancia'!AC20))</f>
        <v>1</v>
      </c>
      <c r="I20" s="29">
        <f>IF('Órdenes según Instancia'!AC20=0,"-",('Órdenes según Instancia'!I20/'Órdenes según Instancia'!AC20))</f>
        <v>0</v>
      </c>
      <c r="J20" s="29">
        <f>IF('Órdenes según Instancia'!AC20=0,"-",('Órdenes según Instancia'!N20/'Órdenes según Instancia'!AC20))</f>
        <v>0</v>
      </c>
      <c r="K20" s="29">
        <f>IF('Órdenes según Instancia'!AC20=0,"-",('Órdenes según Instancia'!S20/'Órdenes según Instancia'!AC20))</f>
        <v>0</v>
      </c>
      <c r="L20" s="29">
        <f>IF('Órdenes según Instancia'!AC20=0,"-",('Órdenes según Instancia'!X20/'Órdenes según Instancia'!AC20))</f>
        <v>0</v>
      </c>
      <c r="M20" s="29">
        <f>IF('Órdenes según Instancia'!AD20=0,"-",('Órdenes según Instancia'!E20/'Órdenes según Instancia'!AD20))</f>
        <v>0.96341463414634143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0</v>
      </c>
      <c r="P20" s="29">
        <f>IF('Órdenes según Instancia'!AD20=0,"-",('Órdenes según Instancia'!T20/'Órdenes según Instancia'!AD20))</f>
        <v>3.6585365853658534E-2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0.97025171624713957</v>
      </c>
      <c r="D21" s="29">
        <f>IF('Órdenes según Instancia'!AB21=0,"-",('Órdenes según Instancia'!H21/'Órdenes según Instancia'!AB21))</f>
        <v>2.2883295194508009E-3</v>
      </c>
      <c r="E21" s="29">
        <f>IF('Órdenes según Instancia'!AB21=0,"-",('Órdenes según Instancia'!M21/'Órdenes según Instancia'!AB21))</f>
        <v>2.0594965675057208E-2</v>
      </c>
      <c r="F21" s="29">
        <f>IF('Órdenes según Instancia'!AB21=0,"-",('Órdenes según Instancia'!R21/'Órdenes según Instancia'!AB21))</f>
        <v>6.8649885583524023E-3</v>
      </c>
      <c r="G21" s="29">
        <f>IF('Órdenes según Instancia'!AB21=0,"-",('Órdenes según Instancia'!W21/'Órdenes según Instancia'!AB21))</f>
        <v>0</v>
      </c>
      <c r="H21" s="29">
        <f>IF('Órdenes según Instancia'!AC21=0,"-",('Órdenes según Instancia'!D21/'Órdenes según Instancia'!AC21))</f>
        <v>1</v>
      </c>
      <c r="I21" s="29">
        <f>IF('Órdenes según Instancia'!AC21=0,"-",('Órdenes según Instancia'!I21/'Órdenes según Instancia'!AC21))</f>
        <v>0</v>
      </c>
      <c r="J21" s="29">
        <f>IF('Órdenes según Instancia'!AC21=0,"-",('Órdenes según Instancia'!N21/'Órdenes según Instancia'!AC21))</f>
        <v>0</v>
      </c>
      <c r="K21" s="29">
        <f>IF('Órdenes según Instancia'!AC21=0,"-",('Órdenes según Instancia'!S21/'Órdenes según Instancia'!AC21))</f>
        <v>0</v>
      </c>
      <c r="L21" s="29">
        <f>IF('Órdenes según Instancia'!AC21=0,"-",('Órdenes según Instancia'!X21/'Órdenes según Instancia'!AC21))</f>
        <v>0</v>
      </c>
      <c r="M21" s="29">
        <f>IF('Órdenes según Instancia'!AD21=0,"-",('Órdenes según Instancia'!E21/'Órdenes según Instancia'!AD21))</f>
        <v>0.9701986754966887</v>
      </c>
      <c r="N21" s="29">
        <f>IF('Órdenes según Instancia'!AD21=0,"-",('Órdenes según Instancia'!J21/'Órdenes según Instancia'!AD21))</f>
        <v>0</v>
      </c>
      <c r="O21" s="29">
        <f>IF('Órdenes según Instancia'!AD21=0,"-",('Órdenes según Instancia'!O21/'Órdenes según Instancia'!AD21))</f>
        <v>1.9867549668874173E-2</v>
      </c>
      <c r="P21" s="29">
        <f>IF('Órdenes según Instancia'!AD21=0,"-",('Órdenes según Instancia'!T21/'Órdenes según Instancia'!AD21))</f>
        <v>9.9337748344370865E-3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0.97014925373134331</v>
      </c>
      <c r="S21" s="29">
        <f>IF('Órdenes según Instancia'!AE21=0,"-",('Órdenes según Instancia'!K21/'Órdenes según Instancia'!AE21))</f>
        <v>7.462686567164179E-3</v>
      </c>
      <c r="T21" s="29">
        <f>IF('Órdenes según Instancia'!AE21=0,"-",('Órdenes según Instancia'!P21/'Órdenes según Instancia'!AE21))</f>
        <v>2.2388059701492536E-2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0.97701149425287359</v>
      </c>
      <c r="D22" s="29">
        <f>IF('Órdenes según Instancia'!AB22=0,"-",('Órdenes según Instancia'!H22/'Órdenes según Instancia'!AB22))</f>
        <v>0</v>
      </c>
      <c r="E22" s="29">
        <f>IF('Órdenes según Instancia'!AB22=0,"-",('Órdenes según Instancia'!M22/'Órdenes según Instancia'!AB22))</f>
        <v>2.0689655172413793E-2</v>
      </c>
      <c r="F22" s="29">
        <f>IF('Órdenes según Instancia'!AB22=0,"-",('Órdenes según Instancia'!R22/'Órdenes según Instancia'!AB22))</f>
        <v>2.2988505747126436E-3</v>
      </c>
      <c r="G22" s="29">
        <f>IF('Órdenes según Instancia'!AB22=0,"-",('Órdenes según Instancia'!W22/'Órdenes según Instancia'!AB22))</f>
        <v>0</v>
      </c>
      <c r="H22" s="29">
        <f>IF('Órdenes según Instancia'!AC22=0,"-",('Órdenes según Instancia'!D22/'Órdenes según Instancia'!AC22))</f>
        <v>1</v>
      </c>
      <c r="I22" s="29">
        <f>IF('Órdenes según Instancia'!AC22=0,"-",('Órdenes según Instancia'!I22/'Órdenes según Instancia'!AC22))</f>
        <v>0</v>
      </c>
      <c r="J22" s="29">
        <f>IF('Órdenes según Instancia'!AC22=0,"-",('Órdenes según Instancia'!N22/'Órdenes según Instancia'!AC22))</f>
        <v>0</v>
      </c>
      <c r="K22" s="29">
        <f>IF('Órdenes según Instancia'!AC22=0,"-",('Órdenes según Instancia'!S22/'Órdenes según Instancia'!AC22))</f>
        <v>0</v>
      </c>
      <c r="L22" s="29">
        <f>IF('Órdenes según Instancia'!AC22=0,"-",('Órdenes según Instancia'!X22/'Órdenes según Instancia'!AC22))</f>
        <v>0</v>
      </c>
      <c r="M22" s="29">
        <f>IF('Órdenes según Instancia'!AD22=0,"-",('Órdenes según Instancia'!E22/'Órdenes según Instancia'!AD22))</f>
        <v>0.97050147492625372</v>
      </c>
      <c r="N22" s="29">
        <f>IF('Órdenes según Instancia'!AD22=0,"-",('Órdenes según Instancia'!J22/'Órdenes según Instancia'!AD22))</f>
        <v>0</v>
      </c>
      <c r="O22" s="29">
        <f>IF('Órdenes según Instancia'!AD22=0,"-",('Órdenes según Instancia'!O22/'Órdenes según Instancia'!AD22))</f>
        <v>2.6548672566371681E-2</v>
      </c>
      <c r="P22" s="29">
        <f>IF('Órdenes según Instancia'!AD22=0,"-",('Órdenes según Instancia'!T22/'Órdenes según Instancia'!AD22))</f>
        <v>2.9498525073746312E-3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1</v>
      </c>
      <c r="S22" s="29">
        <f>IF('Órdenes según Instancia'!AE22=0,"-",('Órdenes según Instancia'!K22/'Órdenes según Instancia'!AE22))</f>
        <v>0</v>
      </c>
      <c r="T22" s="29">
        <f>IF('Órdenes según Instancia'!AE22=0,"-",('Órdenes según Instancia'!P22/'Órdenes según Instancia'!AE22))</f>
        <v>0</v>
      </c>
      <c r="U22" s="29">
        <f>IF('Órdenes según Instancia'!AE22=0,"-",('Órdenes según Instancia'!U22/('Órdenes según Instancia'!AE22)))</f>
        <v>0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0.97583333333333333</v>
      </c>
      <c r="D23" s="29">
        <f>IF('Órdenes según Instancia'!AB23=0,"-",('Órdenes según Instancia'!H23/'Órdenes según Instancia'!AB23))</f>
        <v>9.1666666666666667E-3</v>
      </c>
      <c r="E23" s="29">
        <f>IF('Órdenes según Instancia'!AB23=0,"-",('Órdenes según Instancia'!M23/'Órdenes según Instancia'!AB23))</f>
        <v>1.1666666666666667E-2</v>
      </c>
      <c r="F23" s="29">
        <f>IF('Órdenes según Instancia'!AB23=0,"-",('Órdenes según Instancia'!R23/'Órdenes según Instancia'!AB23))</f>
        <v>0</v>
      </c>
      <c r="G23" s="29">
        <f>IF('Órdenes según Instancia'!AB23=0,"-",('Órdenes según Instancia'!W23/'Órdenes según Instancia'!AB23))</f>
        <v>3.3333333333333335E-3</v>
      </c>
      <c r="H23" s="29">
        <f>IF('Órdenes según Instancia'!AC23=0,"-",('Órdenes según Instancia'!D23/'Órdenes según Instancia'!AC23))</f>
        <v>1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0</v>
      </c>
      <c r="M23" s="29">
        <f>IF('Órdenes según Instancia'!AD23=0,"-",('Órdenes según Instancia'!E23/'Órdenes según Instancia'!AD23))</f>
        <v>0.97524752475247523</v>
      </c>
      <c r="N23" s="29">
        <f>IF('Órdenes según Instancia'!AD23=0,"-",('Órdenes según Instancia'!J23/'Órdenes según Instancia'!AD23))</f>
        <v>8.2508250825082501E-3</v>
      </c>
      <c r="O23" s="29">
        <f>IF('Órdenes según Instancia'!AD23=0,"-",('Órdenes según Instancia'!O23/'Órdenes según Instancia'!AD23))</f>
        <v>1.3201320132013201E-2</v>
      </c>
      <c r="P23" s="29">
        <f>IF('Órdenes según Instancia'!AD23=0,"-",('Órdenes según Instancia'!T23/'Órdenes según Instancia'!AD23))</f>
        <v>0</v>
      </c>
      <c r="Q23" s="29">
        <f>IF('Órdenes según Instancia'!AD23=0,"-",('Órdenes según Instancia'!Y23/'Órdenes según Instancia'!AD23))</f>
        <v>3.3003300330033004E-3</v>
      </c>
      <c r="R23" s="29">
        <f>IF('Órdenes según Instancia'!AE23=0,"-",('Órdenes según Instancia'!F23/'Órdenes según Instancia'!AE23))</f>
        <v>0.97598627787307035</v>
      </c>
      <c r="S23" s="29">
        <f>IF('Órdenes según Instancia'!AE23=0,"-",('Órdenes según Instancia'!K23/'Órdenes según Instancia'!AE23))</f>
        <v>1.0291595197255575E-2</v>
      </c>
      <c r="T23" s="29">
        <f>IF('Órdenes según Instancia'!AE23=0,"-",('Órdenes según Instancia'!P23/'Órdenes según Instancia'!AE23))</f>
        <v>1.0291595197255575E-2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3.4305317324185248E-3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0.98013816925734021</v>
      </c>
      <c r="D24" s="29">
        <f>IF('Órdenes según Instancia'!AB24=0,"-",('Órdenes según Instancia'!H24/'Órdenes según Instancia'!AB24))</f>
        <v>8.6355785837651119E-4</v>
      </c>
      <c r="E24" s="29">
        <f>IF('Órdenes según Instancia'!AB24=0,"-",('Órdenes según Instancia'!M24/'Órdenes según Instancia'!AB24))</f>
        <v>6.044905008635579E-3</v>
      </c>
      <c r="F24" s="29">
        <f>IF('Órdenes según Instancia'!AB24=0,"-",('Órdenes según Instancia'!R24/'Órdenes según Instancia'!AB24))</f>
        <v>1.2953367875647668E-2</v>
      </c>
      <c r="G24" s="29">
        <f>IF('Órdenes según Instancia'!AB24=0,"-",('Órdenes según Instancia'!W24/'Órdenes según Instancia'!AB24))</f>
        <v>0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0.97694840834248076</v>
      </c>
      <c r="N24" s="29">
        <f>IF('Órdenes según Instancia'!AD24=0,"-",('Órdenes según Instancia'!J24/'Órdenes según Instancia'!AD24))</f>
        <v>0</v>
      </c>
      <c r="O24" s="29">
        <f>IF('Órdenes según Instancia'!AD24=0,"-",('Órdenes según Instancia'!O24/'Órdenes según Instancia'!AD24))</f>
        <v>6.5861690450054883E-3</v>
      </c>
      <c r="P24" s="29">
        <f>IF('Órdenes según Instancia'!AD24=0,"-",('Órdenes según Instancia'!T24/'Órdenes según Instancia'!AD24))</f>
        <v>1.6465422612513721E-2</v>
      </c>
      <c r="Q24" s="29">
        <f>IF('Órdenes según Instancia'!AD24=0,"-",('Órdenes según Instancia'!Y24/'Órdenes según Instancia'!AD24))</f>
        <v>0</v>
      </c>
      <c r="R24" s="29">
        <f>IF('Órdenes según Instancia'!AE24=0,"-",('Órdenes según Instancia'!F24/'Órdenes según Instancia'!AE24))</f>
        <v>0.99186991869918695</v>
      </c>
      <c r="S24" s="29">
        <f>IF('Órdenes según Instancia'!AE24=0,"-",('Órdenes según Instancia'!K24/'Órdenes según Instancia'!AE24))</f>
        <v>4.0650406504065045E-3</v>
      </c>
      <c r="T24" s="29">
        <f>IF('Órdenes según Instancia'!AE24=0,"-",('Órdenes según Instancia'!P24/'Órdenes según Instancia'!AE24))</f>
        <v>4.0650406504065045E-3</v>
      </c>
      <c r="U24" s="29">
        <f>IF('Órdenes según Instancia'!AE24=0,"-",('Órdenes según Instancia'!U24/('Órdenes según Instancia'!AE24)))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1</v>
      </c>
      <c r="D25" s="29">
        <f>IF('Órdenes según Instancia'!AB25=0,"-",('Órdenes según Instancia'!H25/'Órdenes según Instancia'!AB25))</f>
        <v>0</v>
      </c>
      <c r="E25" s="29">
        <f>IF('Órdenes según Instancia'!AB25=0,"-",('Órdenes según Instancia'!M25/'Órdenes según Instancia'!AB25))</f>
        <v>0</v>
      </c>
      <c r="F25" s="29">
        <f>IF('Órdenes según Instancia'!AB25=0,"-",('Órdenes según Instancia'!R25/'Órdenes según Instancia'!AB25))</f>
        <v>0</v>
      </c>
      <c r="G25" s="29">
        <f>IF('Órdenes según Instancia'!AB25=0,"-",('Órdenes según Instancia'!W25/'Órdenes según Instancia'!AB25))</f>
        <v>0</v>
      </c>
      <c r="H25" s="29" t="str">
        <f>IF('Órdenes según Instancia'!AC25=0,"-",('Órdenes según Instancia'!D25/'Órdenes según Instancia'!AC25))</f>
        <v>-</v>
      </c>
      <c r="I25" s="29" t="str">
        <f>IF('Órdenes según Instancia'!AC25=0,"-",('Órdenes según Instancia'!I25/'Órdenes según Instancia'!AC25))</f>
        <v>-</v>
      </c>
      <c r="J25" s="29" t="str">
        <f>IF('Órdenes según Instancia'!AC25=0,"-",('Órdenes según Instancia'!N25/'Órdenes según Instancia'!AC25))</f>
        <v>-</v>
      </c>
      <c r="K25" s="29" t="str">
        <f>IF('Órdenes según Instancia'!AC25=0,"-",('Órdenes según Instancia'!S25/'Órdenes según Instancia'!AC25))</f>
        <v>-</v>
      </c>
      <c r="L25" s="29" t="str">
        <f>IF('Órdenes según Instancia'!AC25=0,"-",('Órdenes según Instancia'!X25/'Órdenes según Instancia'!AC25))</f>
        <v>-</v>
      </c>
      <c r="M25" s="29">
        <f>IF('Órdenes según Instancia'!AD25=0,"-",('Órdenes según Instancia'!E25/'Órdenes según Instancia'!AD25))</f>
        <v>1</v>
      </c>
      <c r="N25" s="29">
        <f>IF('Órdenes según Instancia'!AD25=0,"-",('Órdenes según Instancia'!J25/'Órdenes según Instancia'!AD25))</f>
        <v>0</v>
      </c>
      <c r="O25" s="29">
        <f>IF('Órdenes según Instancia'!AD25=0,"-",('Órdenes según Instancia'!O25/'Órdenes según Instancia'!AD25))</f>
        <v>0</v>
      </c>
      <c r="P25" s="29">
        <f>IF('Órdenes según Instancia'!AD25=0,"-",('Órdenes según Instancia'!T25/'Órdenes según Instancia'!AD25))</f>
        <v>0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1</v>
      </c>
      <c r="S25" s="29">
        <f>IF('Órdenes según Instancia'!AE25=0,"-",('Órdenes según Instancia'!K25/'Órdenes según Instancia'!AE25))</f>
        <v>0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0.97389033942558745</v>
      </c>
      <c r="D26" s="29">
        <f>IF('Órdenes según Instancia'!AB26=0,"-",('Órdenes según Instancia'!H26/'Órdenes según Instancia'!AB26))</f>
        <v>5.2219321148825066E-3</v>
      </c>
      <c r="E26" s="29">
        <f>IF('Órdenes según Instancia'!AB26=0,"-",('Órdenes según Instancia'!M26/'Órdenes según Instancia'!AB26))</f>
        <v>2.0887728459530026E-2</v>
      </c>
      <c r="F26" s="29">
        <f>IF('Órdenes según Instancia'!AB26=0,"-",('Órdenes según Instancia'!R26/'Órdenes según Instancia'!AB26))</f>
        <v>0</v>
      </c>
      <c r="G26" s="29">
        <f>IF('Órdenes según Instancia'!AB26=0,"-",('Órdenes según Instancia'!W26/'Órdenes según Instancia'!AB26))</f>
        <v>0</v>
      </c>
      <c r="H26" s="29" t="str">
        <f>IF('Órdenes según Instancia'!AC26=0,"-",('Órdenes según Instancia'!D26/'Órdenes según Instancia'!AC26))</f>
        <v>-</v>
      </c>
      <c r="I26" s="29" t="str">
        <f>IF('Órdenes según Instancia'!AC26=0,"-",('Órdenes según Instancia'!I26/'Órdenes según Instancia'!AC26))</f>
        <v>-</v>
      </c>
      <c r="J26" s="29" t="str">
        <f>IF('Órdenes según Instancia'!AC26=0,"-",('Órdenes según Instancia'!N26/'Órdenes según Instancia'!AC26))</f>
        <v>-</v>
      </c>
      <c r="K26" s="29" t="str">
        <f>IF('Órdenes según Instancia'!AC26=0,"-",('Órdenes según Instancia'!S26/'Órdenes según Instancia'!AC26))</f>
        <v>-</v>
      </c>
      <c r="L26" s="29" t="str">
        <f>IF('Órdenes según Instancia'!AC26=0,"-",('Órdenes según Instancia'!X26/'Órdenes según Instancia'!AC26))</f>
        <v>-</v>
      </c>
      <c r="M26" s="29">
        <f>IF('Órdenes según Instancia'!AD26=0,"-",('Órdenes según Instancia'!E26/'Órdenes según Instancia'!AD26))</f>
        <v>0.9653846153846154</v>
      </c>
      <c r="N26" s="29">
        <f>IF('Órdenes según Instancia'!AD26=0,"-",('Órdenes según Instancia'!J26/'Órdenes según Instancia'!AD26))</f>
        <v>3.8461538461538464E-3</v>
      </c>
      <c r="O26" s="29">
        <f>IF('Órdenes según Instancia'!AD26=0,"-",('Órdenes según Instancia'!O26/'Órdenes según Instancia'!AD26))</f>
        <v>3.0769230769230771E-2</v>
      </c>
      <c r="P26" s="29">
        <f>IF('Órdenes según Instancia'!AD26=0,"-",('Órdenes según Instancia'!T26/'Órdenes según Instancia'!AD26))</f>
        <v>0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0.99186991869918695</v>
      </c>
      <c r="S26" s="29">
        <f>IF('Órdenes según Instancia'!AE26=0,"-",('Órdenes según Instancia'!K26/'Órdenes según Instancia'!AE26))</f>
        <v>8.130081300813009E-3</v>
      </c>
      <c r="T26" s="29">
        <f>IF('Órdenes según Instancia'!AE26=0,"-",('Órdenes según Instancia'!P26/'Órdenes según Instancia'!AE26))</f>
        <v>0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0.97930049964311205</v>
      </c>
      <c r="D27" s="29">
        <f>IF('Órdenes según Instancia'!AB27=0,"-",('Órdenes según Instancia'!H27/'Órdenes según Instancia'!AB27))</f>
        <v>0</v>
      </c>
      <c r="E27" s="29">
        <f>IF('Órdenes según Instancia'!AB27=0,"-",('Órdenes según Instancia'!M27/'Órdenes según Instancia'!AB27))</f>
        <v>2.0699500356887938E-2</v>
      </c>
      <c r="F27" s="29">
        <f>IF('Órdenes según Instancia'!AB27=0,"-",('Órdenes según Instancia'!R27/'Órdenes según Instancia'!AB27))</f>
        <v>0</v>
      </c>
      <c r="G27" s="29">
        <f>IF('Órdenes según Instancia'!AB27=0,"-",('Órdenes según Instancia'!W27/'Órdenes según Instancia'!AB27))</f>
        <v>0</v>
      </c>
      <c r="H27" s="29" t="str">
        <f>IF('Órdenes según Instancia'!AC27=0,"-",('Órdenes según Instancia'!D27/'Órdenes según Instancia'!AC27))</f>
        <v>-</v>
      </c>
      <c r="I27" s="29" t="str">
        <f>IF('Órdenes según Instancia'!AC27=0,"-",('Órdenes según Instancia'!I27/'Órdenes según Instancia'!AC27))</f>
        <v>-</v>
      </c>
      <c r="J27" s="29" t="str">
        <f>IF('Órdenes según Instancia'!AC27=0,"-",('Órdenes según Instancia'!N27/'Órdenes según Instancia'!AC27))</f>
        <v>-</v>
      </c>
      <c r="K27" s="29" t="str">
        <f>IF('Órdenes según Instancia'!AC27=0,"-",('Órdenes según Instancia'!S27/'Órdenes según Instancia'!AC27))</f>
        <v>-</v>
      </c>
      <c r="L27" s="29" t="str">
        <f>IF('Órdenes según Instancia'!AC27=0,"-",('Órdenes según Instancia'!X27/'Órdenes según Instancia'!AC27))</f>
        <v>-</v>
      </c>
      <c r="M27" s="29">
        <f>IF('Órdenes según Instancia'!AD27=0,"-",('Órdenes según Instancia'!E27/'Órdenes según Instancia'!AD27))</f>
        <v>0.95631825273010918</v>
      </c>
      <c r="N27" s="29">
        <f>IF('Órdenes según Instancia'!AD27=0,"-",('Órdenes según Instancia'!J27/'Órdenes según Instancia'!AD27))</f>
        <v>0</v>
      </c>
      <c r="O27" s="29">
        <f>IF('Órdenes según Instancia'!AD27=0,"-",('Órdenes según Instancia'!O27/'Órdenes según Instancia'!AD27))</f>
        <v>4.3681747269890797E-2</v>
      </c>
      <c r="P27" s="29">
        <f>IF('Órdenes según Instancia'!AD27=0,"-",('Órdenes según Instancia'!T27/'Órdenes según Instancia'!AD27))</f>
        <v>0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0.99868421052631584</v>
      </c>
      <c r="S27" s="29">
        <f>IF('Órdenes según Instancia'!AE27=0,"-",('Órdenes según Instancia'!K27/'Órdenes según Instancia'!AE27))</f>
        <v>0</v>
      </c>
      <c r="T27" s="29">
        <f>IF('Órdenes según Instancia'!AE27=0,"-",('Órdenes según Instancia'!P27/'Órdenes según Instancia'!AE27))</f>
        <v>1.3157894736842105E-3</v>
      </c>
      <c r="U27" s="29">
        <f>IF('Órdenes según Instancia'!AE27=0,"-",('Órdenes según Instancia'!U27/('Órdenes según Instancia'!AE27)))</f>
        <v>0</v>
      </c>
      <c r="V27" s="29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0.84367816091954018</v>
      </c>
      <c r="D28" s="29">
        <f>IF('Órdenes según Instancia'!AB28=0,"-",('Órdenes según Instancia'!H28/'Órdenes según Instancia'!AB28))</f>
        <v>1.3793103448275862E-2</v>
      </c>
      <c r="E28" s="29">
        <f>IF('Órdenes según Instancia'!AB28=0,"-",('Órdenes según Instancia'!M28/'Órdenes según Instancia'!AB28))</f>
        <v>0.12873563218390804</v>
      </c>
      <c r="F28" s="29">
        <f>IF('Órdenes según Instancia'!AB28=0,"-",('Órdenes según Instancia'!R28/'Órdenes según Instancia'!AB28))</f>
        <v>6.8965517241379309E-3</v>
      </c>
      <c r="G28" s="29">
        <f>IF('Órdenes según Instancia'!AB28=0,"-",('Órdenes según Instancia'!W28/'Órdenes según Instancia'!AB28))</f>
        <v>6.8965517241379309E-3</v>
      </c>
      <c r="H28" s="29" t="str">
        <f>IF('Órdenes según Instancia'!AC28=0,"-",('Órdenes según Instancia'!D28/'Órdenes según Instancia'!AC28))</f>
        <v>-</v>
      </c>
      <c r="I28" s="29" t="str">
        <f>IF('Órdenes según Instancia'!AC28=0,"-",('Órdenes según Instancia'!I28/'Órdenes según Instancia'!AC28))</f>
        <v>-</v>
      </c>
      <c r="J28" s="29" t="str">
        <f>IF('Órdenes según Instancia'!AC28=0,"-",('Órdenes según Instancia'!N28/'Órdenes según Instancia'!AC28))</f>
        <v>-</v>
      </c>
      <c r="K28" s="29" t="str">
        <f>IF('Órdenes según Instancia'!AC28=0,"-",('Órdenes según Instancia'!S28/'Órdenes según Instancia'!AC28))</f>
        <v>-</v>
      </c>
      <c r="L28" s="29" t="str">
        <f>IF('Órdenes según Instancia'!AC28=0,"-",('Órdenes según Instancia'!X28/'Órdenes según Instancia'!AC28))</f>
        <v>-</v>
      </c>
      <c r="M28" s="29">
        <f>IF('Órdenes según Instancia'!AD28=0,"-",('Órdenes según Instancia'!E28/'Órdenes según Instancia'!AD28))</f>
        <v>0.81088825214899718</v>
      </c>
      <c r="N28" s="29">
        <f>IF('Órdenes según Instancia'!AD28=0,"-",('Órdenes según Instancia'!J28/'Órdenes según Instancia'!AD28))</f>
        <v>1.7191977077363897E-2</v>
      </c>
      <c r="O28" s="29">
        <f>IF('Órdenes según Instancia'!AD28=0,"-",('Órdenes según Instancia'!O28/'Órdenes según Instancia'!AD28))</f>
        <v>0.15759312320916904</v>
      </c>
      <c r="P28" s="29">
        <f>IF('Órdenes según Instancia'!AD28=0,"-",('Órdenes según Instancia'!T28/'Órdenes según Instancia'!AD28))</f>
        <v>8.5959885386819486E-3</v>
      </c>
      <c r="Q28" s="29">
        <f>IF('Órdenes según Instancia'!AD28=0,"-",('Órdenes según Instancia'!Y28/'Órdenes según Instancia'!AD28))</f>
        <v>5.7306590257879654E-3</v>
      </c>
      <c r="R28" s="29">
        <f>IF('Órdenes según Instancia'!AE28=0,"-",('Órdenes según Instancia'!F28/'Órdenes según Instancia'!AE28))</f>
        <v>0.97674418604651159</v>
      </c>
      <c r="S28" s="29">
        <f>IF('Órdenes según Instancia'!AE28=0,"-",('Órdenes según Instancia'!K28/'Órdenes según Instancia'!AE28))</f>
        <v>0</v>
      </c>
      <c r="T28" s="29">
        <f>IF('Órdenes según Instancia'!AE28=0,"-",('Órdenes según Instancia'!P28/'Órdenes según Instancia'!AE28))</f>
        <v>1.1627906976744186E-2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1.1627906976744186E-2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1</v>
      </c>
      <c r="D29" s="29">
        <f>IF('Órdenes según Instancia'!AB29=0,"-",('Órdenes según Instancia'!H29/'Órdenes según Instancia'!AB29))</f>
        <v>0</v>
      </c>
      <c r="E29" s="29">
        <f>IF('Órdenes según Instancia'!AB29=0,"-",('Órdenes según Instancia'!M29/'Órdenes según Instancia'!AB29))</f>
        <v>0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1</v>
      </c>
      <c r="N29" s="29">
        <f>IF('Órdenes según Instancia'!AD29=0,"-",('Órdenes según Instancia'!J29/'Órdenes según Instancia'!AD29))</f>
        <v>0</v>
      </c>
      <c r="O29" s="29">
        <f>IF('Órdenes según Instancia'!AD29=0,"-",('Órdenes según Instancia'!O29/'Órdenes según Instancia'!AD29))</f>
        <v>0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0.99305555555555558</v>
      </c>
      <c r="D30" s="29">
        <f>IF('Órdenes según Instancia'!AB30=0,"-",('Órdenes según Instancia'!H30/'Órdenes según Instancia'!AB30))</f>
        <v>6.9444444444444441E-3</v>
      </c>
      <c r="E30" s="29">
        <f>IF('Órdenes según Instancia'!AB30=0,"-",('Órdenes según Instancia'!M30/'Órdenes según Instancia'!AB30))</f>
        <v>0</v>
      </c>
      <c r="F30" s="29">
        <f>IF('Órdenes según Instancia'!AB30=0,"-",('Órdenes según Instancia'!R30/'Órdenes según Instancia'!AB30))</f>
        <v>0</v>
      </c>
      <c r="G30" s="29">
        <f>IF('Órdenes según Instancia'!AB30=0,"-",('Órdenes según Instancia'!W30/'Órdenes según Instancia'!AB30))</f>
        <v>0</v>
      </c>
      <c r="H30" s="29">
        <f>IF('Órdenes según Instancia'!AC30=0,"-",('Órdenes según Instancia'!D30/'Órdenes según Instancia'!AC30))</f>
        <v>1</v>
      </c>
      <c r="I30" s="29">
        <f>IF('Órdenes según Instancia'!AC30=0,"-",('Órdenes según Instancia'!I30/'Órdenes según Instancia'!AC30))</f>
        <v>0</v>
      </c>
      <c r="J30" s="29">
        <f>IF('Órdenes según Instancia'!AC30=0,"-",('Órdenes según Instancia'!N30/'Órdenes según Instancia'!AC30))</f>
        <v>0</v>
      </c>
      <c r="K30" s="29">
        <f>IF('Órdenes según Instancia'!AC30=0,"-",('Órdenes según Instancia'!S30/'Órdenes según Instancia'!AC30))</f>
        <v>0</v>
      </c>
      <c r="L30" s="29">
        <f>IF('Órdenes según Instancia'!AC30=0,"-",('Órdenes según Instancia'!X30/'Órdenes según Instancia'!AC30))</f>
        <v>0</v>
      </c>
      <c r="M30" s="29">
        <f>IF('Órdenes según Instancia'!AD30=0,"-",('Órdenes según Instancia'!E30/'Órdenes según Instancia'!AD30))</f>
        <v>0.98895027624309395</v>
      </c>
      <c r="N30" s="29">
        <f>IF('Órdenes según Instancia'!AD30=0,"-",('Órdenes según Instancia'!J30/'Órdenes según Instancia'!AD30))</f>
        <v>1.1049723756906077E-2</v>
      </c>
      <c r="O30" s="29">
        <f>IF('Órdenes según Instancia'!AD30=0,"-",('Órdenes según Instancia'!O30/'Órdenes según Instancia'!AD30))</f>
        <v>0</v>
      </c>
      <c r="P30" s="29">
        <f>IF('Órdenes según Instancia'!AD30=0,"-",('Órdenes según Instancia'!T30/'Órdenes según Instancia'!AD30))</f>
        <v>0</v>
      </c>
      <c r="Q30" s="29">
        <f>IF('Órdenes según Instancia'!AD30=0,"-",('Órdenes según Instancia'!Y30/'Órdenes según Instancia'!AD30))</f>
        <v>0</v>
      </c>
      <c r="R30" s="29">
        <f>IF('Órdenes según Instancia'!AE30=0,"-",('Órdenes según Instancia'!F30/'Órdenes según Instancia'!AE30))</f>
        <v>1</v>
      </c>
      <c r="S30" s="29">
        <f>IF('Órdenes según Instancia'!AE30=0,"-",('Órdenes según Instancia'!K30/'Órdenes según Instancia'!AE30))</f>
        <v>0</v>
      </c>
      <c r="T30" s="29">
        <f>IF('Órdenes según Instancia'!AE30=0,"-",('Órdenes según Instancia'!P30/'Órdenes según Instancia'!AE30))</f>
        <v>0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0.61428571428571432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0.38571428571428573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0.61702127659574468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0.38297872340425532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0.60869565217391308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0.39130434782608697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0.95833333333333337</v>
      </c>
      <c r="D32" s="26">
        <f>IF('Órdenes según Instancia'!AB32=0,"-",('Órdenes según Instancia'!H32/'Órdenes según Instancia'!AB32))</f>
        <v>2.976190476190476E-3</v>
      </c>
      <c r="E32" s="26">
        <f>IF('Órdenes según Instancia'!AB32=0,"-",('Órdenes según Instancia'!M32/'Órdenes según Instancia'!AB32))</f>
        <v>2.7317176870748298E-2</v>
      </c>
      <c r="F32" s="26">
        <f>IF('Órdenes según Instancia'!AB32=0,"-",('Órdenes según Instancia'!R32/'Órdenes según Instancia'!AB32))</f>
        <v>1.0416666666666666E-2</v>
      </c>
      <c r="G32" s="26">
        <f>IF('Órdenes según Instancia'!AB32=0,"-",('Órdenes según Instancia'!W32/'Órdenes según Instancia'!AB32))</f>
        <v>9.5663265306122447E-4</v>
      </c>
      <c r="H32" s="26">
        <f>IF('Órdenes según Instancia'!AC32=0,"-",('Órdenes según Instancia'!D32/'Órdenes según Instancia'!AC32))</f>
        <v>1</v>
      </c>
      <c r="I32" s="26">
        <f>IF('Órdenes según Instancia'!AC32=0,"-",('Órdenes según Instancia'!I32/'Órdenes según Instancia'!AC32))</f>
        <v>0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0</v>
      </c>
      <c r="M32" s="26">
        <f>IF('Órdenes según Instancia'!AD32=0,"-",('Órdenes según Instancia'!E32/'Órdenes según Instancia'!AD32))</f>
        <v>0.94592045275900016</v>
      </c>
      <c r="N32" s="26">
        <f>IF('Órdenes según Instancia'!AD32=0,"-",('Órdenes según Instancia'!J32/'Órdenes según Instancia'!AD32))</f>
        <v>2.6725357648168528E-3</v>
      </c>
      <c r="O32" s="26">
        <f>IF('Órdenes según Instancia'!AD32=0,"-",('Órdenes según Instancia'!O32/'Órdenes según Instancia'!AD32))</f>
        <v>3.631504480427606E-2</v>
      </c>
      <c r="P32" s="26">
        <f>IF('Órdenes según Instancia'!AD32=0,"-",('Órdenes según Instancia'!T32/'Órdenes según Instancia'!AD32))</f>
        <v>1.414871875491275E-2</v>
      </c>
      <c r="Q32" s="26">
        <f>IF('Órdenes según Instancia'!AD32=0,"-",('Órdenes según Instancia'!Y32/'Órdenes según Instancia'!AD32))</f>
        <v>9.4324791699418331E-4</v>
      </c>
      <c r="R32" s="26">
        <f>IF('Órdenes según Instancia'!AE32=0,"-",('Órdenes según Instancia'!F32/'Órdenes según Instancia'!AE32))</f>
        <v>0.98399466488829612</v>
      </c>
      <c r="S32" s="26">
        <f>IF('Órdenes según Instancia'!AE32=0,"-",('Órdenes según Instancia'!K32/'Órdenes según Instancia'!AE32))</f>
        <v>3.6678892964321442E-3</v>
      </c>
      <c r="T32" s="26">
        <f>IF('Órdenes según Instancia'!AE32=0,"-",('Órdenes según Instancia'!P32/'Órdenes según Instancia'!AE32))</f>
        <v>8.6695565188396138E-3</v>
      </c>
      <c r="U32" s="26">
        <f>IF('Órdenes según Instancia'!AE32=0,"-",('Órdenes según Instancia'!U32/('Órdenes según Instancia'!AE32)))</f>
        <v>2.6675558519506501E-3</v>
      </c>
      <c r="V32" s="26">
        <f>IF('Órdenes según Instancia'!AE32=0,"-",('Órdenes según Instancia'!Z32/'Órdenes según Instancia'!AE32))</f>
        <v>1.0003334444814939E-3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8" t="s">
        <v>224</v>
      </c>
      <c r="D12" s="78"/>
      <c r="E12" s="78" t="s">
        <v>147</v>
      </c>
      <c r="F12" s="78"/>
      <c r="G12" s="78" t="s">
        <v>148</v>
      </c>
      <c r="H12" s="78"/>
      <c r="I12" s="78" t="s">
        <v>225</v>
      </c>
      <c r="J12" s="78"/>
      <c r="K12" s="78" t="s">
        <v>226</v>
      </c>
      <c r="L12" s="78"/>
      <c r="M12" s="78" t="s">
        <v>149</v>
      </c>
      <c r="N12" s="78"/>
      <c r="O12" s="78" t="s">
        <v>150</v>
      </c>
      <c r="P12" s="78"/>
      <c r="Q12" s="78" t="s">
        <v>151</v>
      </c>
      <c r="R12" s="78"/>
      <c r="S12" s="78" t="s">
        <v>227</v>
      </c>
      <c r="T12" s="78"/>
      <c r="U12" s="78" t="s">
        <v>152</v>
      </c>
      <c r="V12" s="78"/>
      <c r="W12" s="78" t="s">
        <v>228</v>
      </c>
      <c r="X12" s="78"/>
      <c r="Y12" s="78" t="s">
        <v>229</v>
      </c>
      <c r="Z12" s="78"/>
      <c r="AA12" s="78" t="s">
        <v>230</v>
      </c>
      <c r="AB12" s="78"/>
      <c r="AC12" s="78" t="s">
        <v>231</v>
      </c>
      <c r="AD12" s="78"/>
      <c r="AE12" s="78" t="s">
        <v>232</v>
      </c>
      <c r="AF12" s="78"/>
      <c r="AG12" s="78" t="s">
        <v>153</v>
      </c>
      <c r="AH12" s="78"/>
      <c r="AI12" s="78" t="s">
        <v>154</v>
      </c>
      <c r="AJ12" s="78"/>
    </row>
    <row r="13" spans="2:36" ht="41.25" customHeight="1" thickBot="1" x14ac:dyDescent="0.25">
      <c r="B13" s="30"/>
      <c r="C13" s="32" t="s">
        <v>155</v>
      </c>
      <c r="D13" s="32" t="s">
        <v>156</v>
      </c>
      <c r="E13" s="32" t="s">
        <v>155</v>
      </c>
      <c r="F13" s="32" t="s">
        <v>156</v>
      </c>
      <c r="G13" s="32" t="s">
        <v>155</v>
      </c>
      <c r="H13" s="32" t="s">
        <v>156</v>
      </c>
      <c r="I13" s="32" t="s">
        <v>155</v>
      </c>
      <c r="J13" s="32" t="s">
        <v>156</v>
      </c>
      <c r="K13" s="32" t="s">
        <v>155</v>
      </c>
      <c r="L13" s="32" t="s">
        <v>156</v>
      </c>
      <c r="M13" s="32" t="s">
        <v>155</v>
      </c>
      <c r="N13" s="32" t="s">
        <v>156</v>
      </c>
      <c r="O13" s="32" t="s">
        <v>155</v>
      </c>
      <c r="P13" s="32" t="s">
        <v>156</v>
      </c>
      <c r="Q13" s="32" t="s">
        <v>155</v>
      </c>
      <c r="R13" s="32" t="s">
        <v>156</v>
      </c>
      <c r="S13" s="32" t="s">
        <v>155</v>
      </c>
      <c r="T13" s="32" t="s">
        <v>156</v>
      </c>
      <c r="U13" s="32" t="s">
        <v>155</v>
      </c>
      <c r="V13" s="32" t="s">
        <v>156</v>
      </c>
      <c r="W13" s="32" t="s">
        <v>155</v>
      </c>
      <c r="X13" s="32" t="s">
        <v>156</v>
      </c>
      <c r="Y13" s="32" t="s">
        <v>155</v>
      </c>
      <c r="Z13" s="32" t="s">
        <v>156</v>
      </c>
      <c r="AA13" s="32" t="s">
        <v>155</v>
      </c>
      <c r="AB13" s="32" t="s">
        <v>156</v>
      </c>
      <c r="AC13" s="32" t="s">
        <v>155</v>
      </c>
      <c r="AD13" s="32" t="s">
        <v>156</v>
      </c>
      <c r="AE13" s="32" t="s">
        <v>155</v>
      </c>
      <c r="AF13" s="32" t="s">
        <v>156</v>
      </c>
      <c r="AG13" s="32" t="s">
        <v>155</v>
      </c>
      <c r="AH13" s="32" t="s">
        <v>156</v>
      </c>
      <c r="AI13" s="32" t="s">
        <v>155</v>
      </c>
      <c r="AJ13" s="32" t="s">
        <v>156</v>
      </c>
    </row>
    <row r="14" spans="2:36" ht="20.100000000000001" customHeight="1" thickBot="1" x14ac:dyDescent="0.25">
      <c r="B14" s="3" t="s">
        <v>22</v>
      </c>
      <c r="C14" s="18">
        <v>71</v>
      </c>
      <c r="D14" s="18">
        <v>21</v>
      </c>
      <c r="E14" s="18">
        <v>48</v>
      </c>
      <c r="F14" s="18">
        <v>18</v>
      </c>
      <c r="G14" s="18">
        <v>910</v>
      </c>
      <c r="H14" s="18">
        <v>375</v>
      </c>
      <c r="I14" s="18">
        <v>941</v>
      </c>
      <c r="J14" s="18">
        <v>377</v>
      </c>
      <c r="K14" s="18">
        <v>182</v>
      </c>
      <c r="L14" s="18">
        <v>64</v>
      </c>
      <c r="M14" s="18">
        <v>213</v>
      </c>
      <c r="N14" s="18">
        <v>28</v>
      </c>
      <c r="O14" s="18">
        <v>79</v>
      </c>
      <c r="P14" s="18">
        <v>50</v>
      </c>
      <c r="Q14" s="18">
        <v>2444</v>
      </c>
      <c r="R14" s="18">
        <v>933</v>
      </c>
      <c r="S14" s="18">
        <v>201</v>
      </c>
      <c r="T14" s="18">
        <v>2</v>
      </c>
      <c r="U14" s="18">
        <v>94</v>
      </c>
      <c r="V14" s="18">
        <v>44</v>
      </c>
      <c r="W14" s="18">
        <v>255</v>
      </c>
      <c r="X14" s="18">
        <v>4</v>
      </c>
      <c r="Y14" s="18">
        <v>16</v>
      </c>
      <c r="Z14" s="18">
        <v>0</v>
      </c>
      <c r="AA14" s="18">
        <v>155</v>
      </c>
      <c r="AB14" s="18">
        <v>44</v>
      </c>
      <c r="AC14" s="18">
        <v>372</v>
      </c>
      <c r="AD14" s="18">
        <v>48</v>
      </c>
      <c r="AE14" s="18">
        <v>2</v>
      </c>
      <c r="AF14" s="18">
        <v>0</v>
      </c>
      <c r="AG14" s="18">
        <v>97</v>
      </c>
      <c r="AH14" s="18">
        <v>1</v>
      </c>
      <c r="AI14" s="18">
        <v>1192</v>
      </c>
      <c r="AJ14" s="18">
        <v>143</v>
      </c>
    </row>
    <row r="15" spans="2:36" ht="20.100000000000001" customHeight="1" thickBot="1" x14ac:dyDescent="0.25">
      <c r="B15" s="4" t="s">
        <v>23</v>
      </c>
      <c r="C15" s="19">
        <v>3</v>
      </c>
      <c r="D15" s="19">
        <v>11</v>
      </c>
      <c r="E15" s="19">
        <v>10</v>
      </c>
      <c r="F15" s="19">
        <v>16</v>
      </c>
      <c r="G15" s="19">
        <v>104</v>
      </c>
      <c r="H15" s="19">
        <v>71</v>
      </c>
      <c r="I15" s="19">
        <v>104</v>
      </c>
      <c r="J15" s="19">
        <v>71</v>
      </c>
      <c r="K15" s="19">
        <v>0</v>
      </c>
      <c r="L15" s="19">
        <v>0</v>
      </c>
      <c r="M15" s="19">
        <v>18</v>
      </c>
      <c r="N15" s="19">
        <v>25</v>
      </c>
      <c r="O15" s="19">
        <v>16</v>
      </c>
      <c r="P15" s="19">
        <v>1</v>
      </c>
      <c r="Q15" s="19">
        <v>255</v>
      </c>
      <c r="R15" s="19">
        <v>195</v>
      </c>
      <c r="S15" s="19">
        <v>23</v>
      </c>
      <c r="T15" s="19">
        <v>0</v>
      </c>
      <c r="U15" s="19">
        <v>12</v>
      </c>
      <c r="V15" s="19">
        <v>12</v>
      </c>
      <c r="W15" s="19">
        <v>15</v>
      </c>
      <c r="X15" s="19">
        <v>16</v>
      </c>
      <c r="Y15" s="19">
        <v>4</v>
      </c>
      <c r="Z15" s="19">
        <v>0</v>
      </c>
      <c r="AA15" s="19">
        <v>13</v>
      </c>
      <c r="AB15" s="19">
        <v>0</v>
      </c>
      <c r="AC15" s="19">
        <v>32</v>
      </c>
      <c r="AD15" s="19">
        <v>16</v>
      </c>
      <c r="AE15" s="19">
        <v>0</v>
      </c>
      <c r="AF15" s="19">
        <v>0</v>
      </c>
      <c r="AG15" s="19">
        <v>18</v>
      </c>
      <c r="AH15" s="19">
        <v>0</v>
      </c>
      <c r="AI15" s="19">
        <v>117</v>
      </c>
      <c r="AJ15" s="19">
        <v>44</v>
      </c>
    </row>
    <row r="16" spans="2:36" ht="20.100000000000001" customHeight="1" thickBot="1" x14ac:dyDescent="0.25">
      <c r="B16" s="4" t="s">
        <v>24</v>
      </c>
      <c r="C16" s="19">
        <v>1</v>
      </c>
      <c r="D16" s="19">
        <v>1</v>
      </c>
      <c r="E16" s="19">
        <v>3</v>
      </c>
      <c r="F16" s="19">
        <v>3</v>
      </c>
      <c r="G16" s="19">
        <v>80</v>
      </c>
      <c r="H16" s="19">
        <v>63</v>
      </c>
      <c r="I16" s="19">
        <v>76</v>
      </c>
      <c r="J16" s="19">
        <v>60</v>
      </c>
      <c r="K16" s="19">
        <v>1</v>
      </c>
      <c r="L16" s="19">
        <v>0</v>
      </c>
      <c r="M16" s="19">
        <v>19</v>
      </c>
      <c r="N16" s="19">
        <v>17</v>
      </c>
      <c r="O16" s="19">
        <v>0</v>
      </c>
      <c r="P16" s="19">
        <v>10</v>
      </c>
      <c r="Q16" s="19">
        <v>180</v>
      </c>
      <c r="R16" s="19">
        <v>154</v>
      </c>
      <c r="S16" s="19">
        <v>10</v>
      </c>
      <c r="T16" s="19">
        <v>5</v>
      </c>
      <c r="U16" s="19">
        <v>0</v>
      </c>
      <c r="V16" s="19">
        <v>0</v>
      </c>
      <c r="W16" s="19">
        <v>6</v>
      </c>
      <c r="X16" s="19">
        <v>9</v>
      </c>
      <c r="Y16" s="19">
        <v>0</v>
      </c>
      <c r="Z16" s="19">
        <v>0</v>
      </c>
      <c r="AA16" s="19">
        <v>6</v>
      </c>
      <c r="AB16" s="19">
        <v>6</v>
      </c>
      <c r="AC16" s="19">
        <v>19</v>
      </c>
      <c r="AD16" s="19">
        <v>19</v>
      </c>
      <c r="AE16" s="19">
        <v>2</v>
      </c>
      <c r="AF16" s="19">
        <v>0</v>
      </c>
      <c r="AG16" s="19">
        <v>0</v>
      </c>
      <c r="AH16" s="19">
        <v>0</v>
      </c>
      <c r="AI16" s="19">
        <v>43</v>
      </c>
      <c r="AJ16" s="19">
        <v>39</v>
      </c>
    </row>
    <row r="17" spans="2:36" ht="20.100000000000001" customHeight="1" thickBot="1" x14ac:dyDescent="0.25">
      <c r="B17" s="4" t="s">
        <v>25</v>
      </c>
      <c r="C17" s="19">
        <v>11</v>
      </c>
      <c r="D17" s="19">
        <v>10</v>
      </c>
      <c r="E17" s="19">
        <v>2</v>
      </c>
      <c r="F17" s="19">
        <v>0</v>
      </c>
      <c r="G17" s="19">
        <v>181</v>
      </c>
      <c r="H17" s="19">
        <v>44</v>
      </c>
      <c r="I17" s="19">
        <v>181</v>
      </c>
      <c r="J17" s="19">
        <v>45</v>
      </c>
      <c r="K17" s="19">
        <v>0</v>
      </c>
      <c r="L17" s="19">
        <v>0</v>
      </c>
      <c r="M17" s="19">
        <v>30</v>
      </c>
      <c r="N17" s="19">
        <v>16</v>
      </c>
      <c r="O17" s="19">
        <v>2</v>
      </c>
      <c r="P17" s="19">
        <v>3</v>
      </c>
      <c r="Q17" s="19">
        <v>407</v>
      </c>
      <c r="R17" s="19">
        <v>118</v>
      </c>
      <c r="S17" s="19">
        <v>18</v>
      </c>
      <c r="T17" s="19">
        <v>1</v>
      </c>
      <c r="U17" s="19">
        <v>0</v>
      </c>
      <c r="V17" s="19">
        <v>0</v>
      </c>
      <c r="W17" s="19">
        <v>11</v>
      </c>
      <c r="X17" s="19">
        <v>1</v>
      </c>
      <c r="Y17" s="19">
        <v>0</v>
      </c>
      <c r="Z17" s="19">
        <v>1</v>
      </c>
      <c r="AA17" s="19">
        <v>14</v>
      </c>
      <c r="AB17" s="19">
        <v>1</v>
      </c>
      <c r="AC17" s="19">
        <v>17</v>
      </c>
      <c r="AD17" s="19">
        <v>0</v>
      </c>
      <c r="AE17" s="19">
        <v>2</v>
      </c>
      <c r="AF17" s="19">
        <v>3</v>
      </c>
      <c r="AG17" s="19">
        <v>8</v>
      </c>
      <c r="AH17" s="19">
        <v>0</v>
      </c>
      <c r="AI17" s="19">
        <v>70</v>
      </c>
      <c r="AJ17" s="19">
        <v>7</v>
      </c>
    </row>
    <row r="18" spans="2:36" ht="20.100000000000001" customHeight="1" thickBot="1" x14ac:dyDescent="0.25">
      <c r="B18" s="4" t="s">
        <v>26</v>
      </c>
      <c r="C18" s="19">
        <v>7</v>
      </c>
      <c r="D18" s="19">
        <v>3</v>
      </c>
      <c r="E18" s="19">
        <v>2</v>
      </c>
      <c r="F18" s="19">
        <v>0</v>
      </c>
      <c r="G18" s="19">
        <v>143</v>
      </c>
      <c r="H18" s="19">
        <v>54</v>
      </c>
      <c r="I18" s="19">
        <v>129</v>
      </c>
      <c r="J18" s="19">
        <v>50</v>
      </c>
      <c r="K18" s="19">
        <v>45</v>
      </c>
      <c r="L18" s="19">
        <v>0</v>
      </c>
      <c r="M18" s="19">
        <v>15</v>
      </c>
      <c r="N18" s="19">
        <v>1</v>
      </c>
      <c r="O18" s="19">
        <v>11</v>
      </c>
      <c r="P18" s="19">
        <v>0</v>
      </c>
      <c r="Q18" s="19">
        <v>352</v>
      </c>
      <c r="R18" s="19">
        <v>108</v>
      </c>
      <c r="S18" s="19">
        <v>22</v>
      </c>
      <c r="T18" s="19">
        <v>0</v>
      </c>
      <c r="U18" s="19">
        <v>6</v>
      </c>
      <c r="V18" s="19">
        <v>0</v>
      </c>
      <c r="W18" s="19">
        <v>62</v>
      </c>
      <c r="X18" s="19">
        <v>0</v>
      </c>
      <c r="Y18" s="19">
        <v>2</v>
      </c>
      <c r="Z18" s="19">
        <v>0</v>
      </c>
      <c r="AA18" s="19">
        <v>31</v>
      </c>
      <c r="AB18" s="19">
        <v>0</v>
      </c>
      <c r="AC18" s="19">
        <v>47</v>
      </c>
      <c r="AD18" s="19">
        <v>0</v>
      </c>
      <c r="AE18" s="19">
        <v>0</v>
      </c>
      <c r="AF18" s="19">
        <v>0</v>
      </c>
      <c r="AG18" s="19">
        <v>13</v>
      </c>
      <c r="AH18" s="19">
        <v>0</v>
      </c>
      <c r="AI18" s="19">
        <v>183</v>
      </c>
      <c r="AJ18" s="19">
        <v>0</v>
      </c>
    </row>
    <row r="19" spans="2:36" ht="20.100000000000001" customHeight="1" thickBot="1" x14ac:dyDescent="0.25">
      <c r="B19" s="4" t="s">
        <v>27</v>
      </c>
      <c r="C19" s="19">
        <v>0</v>
      </c>
      <c r="D19" s="19">
        <v>0</v>
      </c>
      <c r="E19" s="19">
        <v>0</v>
      </c>
      <c r="F19" s="19">
        <v>0</v>
      </c>
      <c r="G19" s="19">
        <v>63</v>
      </c>
      <c r="H19" s="19">
        <v>9</v>
      </c>
      <c r="I19" s="19">
        <v>68</v>
      </c>
      <c r="J19" s="19">
        <v>8</v>
      </c>
      <c r="K19" s="19">
        <v>0</v>
      </c>
      <c r="L19" s="19">
        <v>2</v>
      </c>
      <c r="M19" s="19">
        <v>39</v>
      </c>
      <c r="N19" s="19">
        <v>0</v>
      </c>
      <c r="O19" s="19">
        <v>1</v>
      </c>
      <c r="P19" s="19">
        <v>4</v>
      </c>
      <c r="Q19" s="19">
        <v>171</v>
      </c>
      <c r="R19" s="19">
        <v>23</v>
      </c>
      <c r="S19" s="19">
        <v>8</v>
      </c>
      <c r="T19" s="19">
        <v>0</v>
      </c>
      <c r="U19" s="19">
        <v>3</v>
      </c>
      <c r="V19" s="19">
        <v>0</v>
      </c>
      <c r="W19" s="19">
        <v>1</v>
      </c>
      <c r="X19" s="19">
        <v>1</v>
      </c>
      <c r="Y19" s="19">
        <v>0</v>
      </c>
      <c r="Z19" s="19">
        <v>1</v>
      </c>
      <c r="AA19" s="19">
        <v>7</v>
      </c>
      <c r="AB19" s="19">
        <v>2</v>
      </c>
      <c r="AC19" s="19">
        <v>5</v>
      </c>
      <c r="AD19" s="19">
        <v>2</v>
      </c>
      <c r="AE19" s="19">
        <v>0</v>
      </c>
      <c r="AF19" s="19">
        <v>0</v>
      </c>
      <c r="AG19" s="19">
        <v>2</v>
      </c>
      <c r="AH19" s="19">
        <v>2</v>
      </c>
      <c r="AI19" s="19">
        <v>26</v>
      </c>
      <c r="AJ19" s="19">
        <v>8</v>
      </c>
    </row>
    <row r="20" spans="2:36" ht="20.100000000000001" customHeight="1" thickBot="1" x14ac:dyDescent="0.25">
      <c r="B20" s="4" t="s">
        <v>28</v>
      </c>
      <c r="C20" s="19">
        <v>9</v>
      </c>
      <c r="D20" s="19">
        <v>0</v>
      </c>
      <c r="E20" s="19">
        <v>8</v>
      </c>
      <c r="F20" s="19">
        <v>0</v>
      </c>
      <c r="G20" s="19">
        <v>249</v>
      </c>
      <c r="H20" s="19">
        <v>47</v>
      </c>
      <c r="I20" s="19">
        <v>239</v>
      </c>
      <c r="J20" s="19">
        <v>44</v>
      </c>
      <c r="K20" s="19">
        <v>15</v>
      </c>
      <c r="L20" s="19">
        <v>0</v>
      </c>
      <c r="M20" s="19">
        <v>35</v>
      </c>
      <c r="N20" s="19">
        <v>3</v>
      </c>
      <c r="O20" s="19">
        <v>3</v>
      </c>
      <c r="P20" s="19">
        <v>6</v>
      </c>
      <c r="Q20" s="19">
        <v>558</v>
      </c>
      <c r="R20" s="19">
        <v>100</v>
      </c>
      <c r="S20" s="19">
        <v>21</v>
      </c>
      <c r="T20" s="19">
        <v>2</v>
      </c>
      <c r="U20" s="19">
        <v>7</v>
      </c>
      <c r="V20" s="19">
        <v>0</v>
      </c>
      <c r="W20" s="19">
        <v>30</v>
      </c>
      <c r="X20" s="19">
        <v>0</v>
      </c>
      <c r="Y20" s="19">
        <v>0</v>
      </c>
      <c r="Z20" s="19">
        <v>1</v>
      </c>
      <c r="AA20" s="19">
        <v>6</v>
      </c>
      <c r="AB20" s="19">
        <v>0</v>
      </c>
      <c r="AC20" s="19">
        <v>41</v>
      </c>
      <c r="AD20" s="19">
        <v>3</v>
      </c>
      <c r="AE20" s="19">
        <v>0</v>
      </c>
      <c r="AF20" s="19">
        <v>0</v>
      </c>
      <c r="AG20" s="19">
        <v>6</v>
      </c>
      <c r="AH20" s="19">
        <v>3</v>
      </c>
      <c r="AI20" s="19">
        <v>111</v>
      </c>
      <c r="AJ20" s="19">
        <v>9</v>
      </c>
    </row>
    <row r="21" spans="2:36" ht="20.100000000000001" customHeight="1" thickBot="1" x14ac:dyDescent="0.25">
      <c r="B21" s="4" t="s">
        <v>29</v>
      </c>
      <c r="C21" s="19">
        <v>7</v>
      </c>
      <c r="D21" s="19">
        <v>1</v>
      </c>
      <c r="E21" s="19">
        <v>23</v>
      </c>
      <c r="F21" s="19">
        <v>0</v>
      </c>
      <c r="G21" s="19">
        <v>287</v>
      </c>
      <c r="H21" s="19">
        <v>2</v>
      </c>
      <c r="I21" s="19">
        <v>294</v>
      </c>
      <c r="J21" s="19">
        <v>2</v>
      </c>
      <c r="K21" s="19">
        <v>42</v>
      </c>
      <c r="L21" s="19">
        <v>0</v>
      </c>
      <c r="M21" s="19">
        <v>94</v>
      </c>
      <c r="N21" s="19">
        <v>0</v>
      </c>
      <c r="O21" s="19">
        <v>41</v>
      </c>
      <c r="P21" s="19">
        <v>0</v>
      </c>
      <c r="Q21" s="19">
        <v>788</v>
      </c>
      <c r="R21" s="19">
        <v>5</v>
      </c>
      <c r="S21" s="19">
        <v>63</v>
      </c>
      <c r="T21" s="19">
        <v>2</v>
      </c>
      <c r="U21" s="19">
        <v>7</v>
      </c>
      <c r="V21" s="19">
        <v>1</v>
      </c>
      <c r="W21" s="19">
        <v>54</v>
      </c>
      <c r="X21" s="19">
        <v>4</v>
      </c>
      <c r="Y21" s="19">
        <v>1</v>
      </c>
      <c r="Z21" s="19">
        <v>2</v>
      </c>
      <c r="AA21" s="19">
        <v>37</v>
      </c>
      <c r="AB21" s="19">
        <v>3</v>
      </c>
      <c r="AC21" s="19">
        <v>84</v>
      </c>
      <c r="AD21" s="19">
        <v>5</v>
      </c>
      <c r="AE21" s="19">
        <v>0</v>
      </c>
      <c r="AF21" s="19">
        <v>0</v>
      </c>
      <c r="AG21" s="19">
        <v>6</v>
      </c>
      <c r="AH21" s="19">
        <v>0</v>
      </c>
      <c r="AI21" s="19">
        <v>252</v>
      </c>
      <c r="AJ21" s="19">
        <v>17</v>
      </c>
    </row>
    <row r="22" spans="2:36" ht="20.100000000000001" customHeight="1" thickBot="1" x14ac:dyDescent="0.25">
      <c r="B22" s="4" t="s">
        <v>30</v>
      </c>
      <c r="C22" s="19">
        <v>20</v>
      </c>
      <c r="D22" s="19">
        <v>1</v>
      </c>
      <c r="E22" s="19">
        <v>8</v>
      </c>
      <c r="F22" s="19">
        <v>2</v>
      </c>
      <c r="G22" s="19">
        <v>420</v>
      </c>
      <c r="H22" s="19">
        <v>50</v>
      </c>
      <c r="I22" s="19">
        <v>457</v>
      </c>
      <c r="J22" s="19">
        <v>47</v>
      </c>
      <c r="K22" s="19">
        <v>86</v>
      </c>
      <c r="L22" s="19">
        <v>0</v>
      </c>
      <c r="M22" s="19">
        <v>70</v>
      </c>
      <c r="N22" s="19">
        <v>1</v>
      </c>
      <c r="O22" s="19">
        <v>27</v>
      </c>
      <c r="P22" s="19">
        <v>3</v>
      </c>
      <c r="Q22" s="19">
        <v>1088</v>
      </c>
      <c r="R22" s="19">
        <v>104</v>
      </c>
      <c r="S22" s="19">
        <v>54</v>
      </c>
      <c r="T22" s="19">
        <v>1</v>
      </c>
      <c r="U22" s="19">
        <v>4</v>
      </c>
      <c r="V22" s="19">
        <v>0</v>
      </c>
      <c r="W22" s="19">
        <v>74</v>
      </c>
      <c r="X22" s="19">
        <v>0</v>
      </c>
      <c r="Y22" s="19">
        <v>14</v>
      </c>
      <c r="Z22" s="19">
        <v>1</v>
      </c>
      <c r="AA22" s="19">
        <v>47</v>
      </c>
      <c r="AB22" s="19">
        <v>1</v>
      </c>
      <c r="AC22" s="19">
        <v>80</v>
      </c>
      <c r="AD22" s="19">
        <v>0</v>
      </c>
      <c r="AE22" s="19">
        <v>1</v>
      </c>
      <c r="AF22" s="19">
        <v>0</v>
      </c>
      <c r="AG22" s="19">
        <v>22</v>
      </c>
      <c r="AH22" s="19">
        <v>0</v>
      </c>
      <c r="AI22" s="19">
        <v>296</v>
      </c>
      <c r="AJ22" s="19">
        <v>3</v>
      </c>
    </row>
    <row r="23" spans="2:36" ht="20.100000000000001" customHeight="1" thickBot="1" x14ac:dyDescent="0.25">
      <c r="B23" s="4" t="s">
        <v>31</v>
      </c>
      <c r="C23" s="19">
        <v>32</v>
      </c>
      <c r="D23" s="19">
        <v>4</v>
      </c>
      <c r="E23" s="19">
        <v>64</v>
      </c>
      <c r="F23" s="19">
        <v>93</v>
      </c>
      <c r="G23" s="19">
        <v>633</v>
      </c>
      <c r="H23" s="19">
        <v>211</v>
      </c>
      <c r="I23" s="19">
        <v>541</v>
      </c>
      <c r="J23" s="19">
        <v>210</v>
      </c>
      <c r="K23" s="19">
        <v>40</v>
      </c>
      <c r="L23" s="19">
        <v>12</v>
      </c>
      <c r="M23" s="19">
        <v>101</v>
      </c>
      <c r="N23" s="19">
        <v>63</v>
      </c>
      <c r="O23" s="19">
        <v>14</v>
      </c>
      <c r="P23" s="19">
        <v>2</v>
      </c>
      <c r="Q23" s="19">
        <v>1425</v>
      </c>
      <c r="R23" s="19">
        <v>595</v>
      </c>
      <c r="S23" s="19">
        <v>102</v>
      </c>
      <c r="T23" s="19">
        <v>1</v>
      </c>
      <c r="U23" s="19">
        <v>31</v>
      </c>
      <c r="V23" s="19">
        <v>0</v>
      </c>
      <c r="W23" s="19">
        <v>115</v>
      </c>
      <c r="X23" s="19">
        <v>9</v>
      </c>
      <c r="Y23" s="19">
        <v>4</v>
      </c>
      <c r="Z23" s="19">
        <v>0</v>
      </c>
      <c r="AA23" s="19">
        <v>76</v>
      </c>
      <c r="AB23" s="19">
        <v>10</v>
      </c>
      <c r="AC23" s="19">
        <v>172</v>
      </c>
      <c r="AD23" s="19">
        <v>13</v>
      </c>
      <c r="AE23" s="19">
        <v>5</v>
      </c>
      <c r="AF23" s="19">
        <v>0</v>
      </c>
      <c r="AG23" s="19">
        <v>46</v>
      </c>
      <c r="AH23" s="19">
        <v>1</v>
      </c>
      <c r="AI23" s="19">
        <v>551</v>
      </c>
      <c r="AJ23" s="19">
        <v>34</v>
      </c>
    </row>
    <row r="24" spans="2:36" ht="20.100000000000001" customHeight="1" thickBot="1" x14ac:dyDescent="0.25">
      <c r="B24" s="4" t="s">
        <v>32</v>
      </c>
      <c r="C24" s="19">
        <v>1</v>
      </c>
      <c r="D24" s="19">
        <v>0</v>
      </c>
      <c r="E24" s="19">
        <v>1</v>
      </c>
      <c r="F24" s="19">
        <v>0</v>
      </c>
      <c r="G24" s="19">
        <v>130</v>
      </c>
      <c r="H24" s="19">
        <v>4</v>
      </c>
      <c r="I24" s="19">
        <v>111</v>
      </c>
      <c r="J24" s="19">
        <v>4</v>
      </c>
      <c r="K24" s="19">
        <v>0</v>
      </c>
      <c r="L24" s="19">
        <v>0</v>
      </c>
      <c r="M24" s="19">
        <v>40</v>
      </c>
      <c r="N24" s="19">
        <v>0</v>
      </c>
      <c r="O24" s="19">
        <v>0</v>
      </c>
      <c r="P24" s="19">
        <v>0</v>
      </c>
      <c r="Q24" s="19">
        <v>283</v>
      </c>
      <c r="R24" s="19">
        <v>8</v>
      </c>
      <c r="S24" s="19">
        <v>25</v>
      </c>
      <c r="T24" s="19">
        <v>1</v>
      </c>
      <c r="U24" s="19">
        <v>0</v>
      </c>
      <c r="V24" s="19">
        <v>0</v>
      </c>
      <c r="W24" s="19">
        <v>14</v>
      </c>
      <c r="X24" s="19">
        <v>4</v>
      </c>
      <c r="Y24" s="19">
        <v>0</v>
      </c>
      <c r="Z24" s="19">
        <v>0</v>
      </c>
      <c r="AA24" s="19">
        <v>18</v>
      </c>
      <c r="AB24" s="19">
        <v>2</v>
      </c>
      <c r="AC24" s="19">
        <v>37</v>
      </c>
      <c r="AD24" s="19">
        <v>0</v>
      </c>
      <c r="AE24" s="19">
        <v>0</v>
      </c>
      <c r="AF24" s="19">
        <v>0</v>
      </c>
      <c r="AG24" s="19">
        <v>1</v>
      </c>
      <c r="AH24" s="19">
        <v>0</v>
      </c>
      <c r="AI24" s="19">
        <v>95</v>
      </c>
      <c r="AJ24" s="19">
        <v>7</v>
      </c>
    </row>
    <row r="25" spans="2:36" ht="20.100000000000001" customHeight="1" thickBot="1" x14ac:dyDescent="0.25">
      <c r="B25" s="4" t="s">
        <v>33</v>
      </c>
      <c r="C25" s="19">
        <v>5</v>
      </c>
      <c r="D25" s="19">
        <v>2</v>
      </c>
      <c r="E25" s="19">
        <v>0</v>
      </c>
      <c r="F25" s="19">
        <v>0</v>
      </c>
      <c r="G25" s="19">
        <v>212</v>
      </c>
      <c r="H25" s="19">
        <v>31</v>
      </c>
      <c r="I25" s="19">
        <v>209</v>
      </c>
      <c r="J25" s="19">
        <v>28</v>
      </c>
      <c r="K25" s="19">
        <v>14</v>
      </c>
      <c r="L25" s="19">
        <v>2</v>
      </c>
      <c r="M25" s="19">
        <v>13</v>
      </c>
      <c r="N25" s="19">
        <v>4</v>
      </c>
      <c r="O25" s="19">
        <v>3</v>
      </c>
      <c r="P25" s="19">
        <v>0</v>
      </c>
      <c r="Q25" s="19">
        <v>456</v>
      </c>
      <c r="R25" s="19">
        <v>67</v>
      </c>
      <c r="S25" s="19">
        <v>20</v>
      </c>
      <c r="T25" s="19">
        <v>0</v>
      </c>
      <c r="U25" s="19">
        <v>4</v>
      </c>
      <c r="V25" s="19">
        <v>2</v>
      </c>
      <c r="W25" s="19">
        <v>39</v>
      </c>
      <c r="X25" s="19">
        <v>2</v>
      </c>
      <c r="Y25" s="19">
        <v>5</v>
      </c>
      <c r="Z25" s="19">
        <v>0</v>
      </c>
      <c r="AA25" s="19">
        <v>23</v>
      </c>
      <c r="AB25" s="19">
        <v>2</v>
      </c>
      <c r="AC25" s="19">
        <v>42</v>
      </c>
      <c r="AD25" s="19">
        <v>2</v>
      </c>
      <c r="AE25" s="19">
        <v>0</v>
      </c>
      <c r="AF25" s="19">
        <v>0</v>
      </c>
      <c r="AG25" s="19">
        <v>11</v>
      </c>
      <c r="AH25" s="19">
        <v>0</v>
      </c>
      <c r="AI25" s="19">
        <v>144</v>
      </c>
      <c r="AJ25" s="19">
        <v>8</v>
      </c>
    </row>
    <row r="26" spans="2:36" ht="20.100000000000001" customHeight="1" thickBot="1" x14ac:dyDescent="0.25">
      <c r="B26" s="4" t="s">
        <v>34</v>
      </c>
      <c r="C26" s="19">
        <v>7</v>
      </c>
      <c r="D26" s="19">
        <v>9</v>
      </c>
      <c r="E26" s="19">
        <v>73</v>
      </c>
      <c r="F26" s="19">
        <v>8</v>
      </c>
      <c r="G26" s="19">
        <v>471</v>
      </c>
      <c r="H26" s="19">
        <v>69</v>
      </c>
      <c r="I26" s="19">
        <v>427</v>
      </c>
      <c r="J26" s="19">
        <v>78</v>
      </c>
      <c r="K26" s="19">
        <v>80</v>
      </c>
      <c r="L26" s="19">
        <v>12</v>
      </c>
      <c r="M26" s="19">
        <v>48</v>
      </c>
      <c r="N26" s="19">
        <v>1</v>
      </c>
      <c r="O26" s="19">
        <v>24</v>
      </c>
      <c r="P26" s="19">
        <v>0</v>
      </c>
      <c r="Q26" s="19">
        <v>1130</v>
      </c>
      <c r="R26" s="19">
        <v>177</v>
      </c>
      <c r="S26" s="19">
        <v>69</v>
      </c>
      <c r="T26" s="19">
        <v>1</v>
      </c>
      <c r="U26" s="19">
        <v>0</v>
      </c>
      <c r="V26" s="19">
        <v>0</v>
      </c>
      <c r="W26" s="19">
        <v>62</v>
      </c>
      <c r="X26" s="19">
        <v>1</v>
      </c>
      <c r="Y26" s="19">
        <v>8</v>
      </c>
      <c r="Z26" s="19">
        <v>1</v>
      </c>
      <c r="AA26" s="19">
        <v>48</v>
      </c>
      <c r="AB26" s="19">
        <v>1</v>
      </c>
      <c r="AC26" s="19">
        <v>94</v>
      </c>
      <c r="AD26" s="19">
        <v>1</v>
      </c>
      <c r="AE26" s="19">
        <v>0</v>
      </c>
      <c r="AF26" s="19">
        <v>0</v>
      </c>
      <c r="AG26" s="19">
        <v>4</v>
      </c>
      <c r="AH26" s="19">
        <v>0</v>
      </c>
      <c r="AI26" s="19">
        <v>285</v>
      </c>
      <c r="AJ26" s="19">
        <v>5</v>
      </c>
    </row>
    <row r="27" spans="2:36" ht="20.100000000000001" customHeight="1" thickBot="1" x14ac:dyDescent="0.25">
      <c r="B27" s="4" t="s">
        <v>35</v>
      </c>
      <c r="C27" s="19">
        <v>11</v>
      </c>
      <c r="D27" s="19">
        <v>14</v>
      </c>
      <c r="E27" s="19">
        <v>110</v>
      </c>
      <c r="F27" s="19">
        <v>24</v>
      </c>
      <c r="G27" s="19">
        <v>180</v>
      </c>
      <c r="H27" s="19">
        <v>99</v>
      </c>
      <c r="I27" s="19">
        <v>178</v>
      </c>
      <c r="J27" s="19">
        <v>110</v>
      </c>
      <c r="K27" s="19">
        <v>73</v>
      </c>
      <c r="L27" s="19">
        <v>11</v>
      </c>
      <c r="M27" s="19">
        <v>131</v>
      </c>
      <c r="N27" s="19">
        <v>85</v>
      </c>
      <c r="O27" s="19">
        <v>21</v>
      </c>
      <c r="P27" s="19">
        <v>0</v>
      </c>
      <c r="Q27" s="19">
        <v>704</v>
      </c>
      <c r="R27" s="19">
        <v>343</v>
      </c>
      <c r="S27" s="19">
        <v>34</v>
      </c>
      <c r="T27" s="19">
        <v>28</v>
      </c>
      <c r="U27" s="19">
        <v>12</v>
      </c>
      <c r="V27" s="19">
        <v>0</v>
      </c>
      <c r="W27" s="19">
        <v>29</v>
      </c>
      <c r="X27" s="19">
        <v>25</v>
      </c>
      <c r="Y27" s="19">
        <v>0</v>
      </c>
      <c r="Z27" s="19">
        <v>0</v>
      </c>
      <c r="AA27" s="19">
        <v>27</v>
      </c>
      <c r="AB27" s="19">
        <v>0</v>
      </c>
      <c r="AC27" s="19">
        <v>65</v>
      </c>
      <c r="AD27" s="19">
        <v>40</v>
      </c>
      <c r="AE27" s="19">
        <v>1</v>
      </c>
      <c r="AF27" s="19">
        <v>0</v>
      </c>
      <c r="AG27" s="19">
        <v>19</v>
      </c>
      <c r="AH27" s="19">
        <v>28</v>
      </c>
      <c r="AI27" s="19">
        <v>187</v>
      </c>
      <c r="AJ27" s="19">
        <v>121</v>
      </c>
    </row>
    <row r="28" spans="2:36" ht="20.100000000000001" customHeight="1" thickBot="1" x14ac:dyDescent="0.25">
      <c r="B28" s="4" t="s">
        <v>36</v>
      </c>
      <c r="C28" s="19">
        <v>0</v>
      </c>
      <c r="D28" s="19">
        <v>5</v>
      </c>
      <c r="E28" s="19">
        <v>17</v>
      </c>
      <c r="F28" s="19">
        <v>3</v>
      </c>
      <c r="G28" s="19">
        <v>37</v>
      </c>
      <c r="H28" s="19">
        <v>3</v>
      </c>
      <c r="I28" s="19">
        <v>36</v>
      </c>
      <c r="J28" s="19">
        <v>0</v>
      </c>
      <c r="K28" s="19">
        <v>2</v>
      </c>
      <c r="L28" s="19">
        <v>0</v>
      </c>
      <c r="M28" s="19">
        <v>0</v>
      </c>
      <c r="N28" s="19">
        <v>3</v>
      </c>
      <c r="O28" s="19">
        <v>0</v>
      </c>
      <c r="P28" s="19">
        <v>2</v>
      </c>
      <c r="Q28" s="19">
        <v>92</v>
      </c>
      <c r="R28" s="19">
        <v>16</v>
      </c>
      <c r="S28" s="19">
        <v>5</v>
      </c>
      <c r="T28" s="19">
        <v>0</v>
      </c>
      <c r="U28" s="19">
        <v>0</v>
      </c>
      <c r="V28" s="19">
        <v>0</v>
      </c>
      <c r="W28" s="19">
        <v>2</v>
      </c>
      <c r="X28" s="19">
        <v>0</v>
      </c>
      <c r="Y28" s="19">
        <v>0</v>
      </c>
      <c r="Z28" s="19">
        <v>0</v>
      </c>
      <c r="AA28" s="19">
        <v>4</v>
      </c>
      <c r="AB28" s="19">
        <v>0</v>
      </c>
      <c r="AC28" s="19">
        <v>5</v>
      </c>
      <c r="AD28" s="19">
        <v>0</v>
      </c>
      <c r="AE28" s="19">
        <v>0</v>
      </c>
      <c r="AF28" s="19">
        <v>0</v>
      </c>
      <c r="AG28" s="19">
        <v>1</v>
      </c>
      <c r="AH28" s="19">
        <v>0</v>
      </c>
      <c r="AI28" s="19">
        <v>17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0</v>
      </c>
      <c r="D29" s="19">
        <v>0</v>
      </c>
      <c r="E29" s="19">
        <v>5</v>
      </c>
      <c r="F29" s="19">
        <v>12</v>
      </c>
      <c r="G29" s="19">
        <v>88</v>
      </c>
      <c r="H29" s="19">
        <v>77</v>
      </c>
      <c r="I29" s="19">
        <v>85</v>
      </c>
      <c r="J29" s="19">
        <v>79</v>
      </c>
      <c r="K29" s="19">
        <v>11</v>
      </c>
      <c r="L29" s="19">
        <v>5</v>
      </c>
      <c r="M29" s="19">
        <v>11</v>
      </c>
      <c r="N29" s="19">
        <v>12</v>
      </c>
      <c r="O29" s="19">
        <v>0</v>
      </c>
      <c r="P29" s="19">
        <v>0</v>
      </c>
      <c r="Q29" s="19">
        <v>200</v>
      </c>
      <c r="R29" s="19">
        <v>185</v>
      </c>
      <c r="S29" s="19">
        <v>26</v>
      </c>
      <c r="T29" s="19">
        <v>0</v>
      </c>
      <c r="U29" s="19">
        <v>0</v>
      </c>
      <c r="V29" s="19">
        <v>0</v>
      </c>
      <c r="W29" s="19">
        <v>23</v>
      </c>
      <c r="X29" s="19">
        <v>0</v>
      </c>
      <c r="Y29" s="19">
        <v>9</v>
      </c>
      <c r="Z29" s="19">
        <v>0</v>
      </c>
      <c r="AA29" s="19">
        <v>29</v>
      </c>
      <c r="AB29" s="19">
        <v>0</v>
      </c>
      <c r="AC29" s="19">
        <v>38</v>
      </c>
      <c r="AD29" s="19">
        <v>2</v>
      </c>
      <c r="AE29" s="19">
        <v>0</v>
      </c>
      <c r="AF29" s="19">
        <v>0</v>
      </c>
      <c r="AG29" s="19">
        <v>2</v>
      </c>
      <c r="AH29" s="19">
        <v>0</v>
      </c>
      <c r="AI29" s="19">
        <v>127</v>
      </c>
      <c r="AJ29" s="19">
        <v>2</v>
      </c>
    </row>
    <row r="30" spans="2:36" ht="20.100000000000001" customHeight="1" thickBot="1" x14ac:dyDescent="0.25">
      <c r="B30" s="6" t="s">
        <v>38</v>
      </c>
      <c r="C30" s="20">
        <v>0</v>
      </c>
      <c r="D30" s="20">
        <v>0</v>
      </c>
      <c r="E30" s="20">
        <v>6</v>
      </c>
      <c r="F30" s="20">
        <v>0</v>
      </c>
      <c r="G30" s="20">
        <v>46</v>
      </c>
      <c r="H30" s="20">
        <v>0</v>
      </c>
      <c r="I30" s="20">
        <v>45</v>
      </c>
      <c r="J30" s="20">
        <v>0</v>
      </c>
      <c r="K30" s="20">
        <v>0</v>
      </c>
      <c r="L30" s="20">
        <v>0</v>
      </c>
      <c r="M30" s="20">
        <v>5</v>
      </c>
      <c r="N30" s="20">
        <v>0</v>
      </c>
      <c r="O30" s="20">
        <v>0</v>
      </c>
      <c r="P30" s="20">
        <v>0</v>
      </c>
      <c r="Q30" s="20">
        <v>102</v>
      </c>
      <c r="R30" s="20">
        <v>0</v>
      </c>
      <c r="S30" s="20">
        <v>1</v>
      </c>
      <c r="T30" s="20">
        <v>0</v>
      </c>
      <c r="U30" s="20">
        <v>0</v>
      </c>
      <c r="V30" s="20">
        <v>0</v>
      </c>
      <c r="W30" s="20">
        <v>2</v>
      </c>
      <c r="X30" s="20">
        <v>2</v>
      </c>
      <c r="Y30" s="20">
        <v>0</v>
      </c>
      <c r="Z30" s="20">
        <v>0</v>
      </c>
      <c r="AA30" s="20">
        <v>5</v>
      </c>
      <c r="AB30" s="20">
        <v>5</v>
      </c>
      <c r="AC30" s="20">
        <v>6</v>
      </c>
      <c r="AD30" s="20">
        <v>5</v>
      </c>
      <c r="AE30" s="20">
        <v>0</v>
      </c>
      <c r="AF30" s="20">
        <v>0</v>
      </c>
      <c r="AG30" s="20">
        <v>0</v>
      </c>
      <c r="AH30" s="20">
        <v>5</v>
      </c>
      <c r="AI30" s="20">
        <v>14</v>
      </c>
      <c r="AJ30" s="20">
        <v>17</v>
      </c>
    </row>
    <row r="31" spans="2:36" ht="20.100000000000001" customHeight="1" thickBot="1" x14ac:dyDescent="0.25">
      <c r="B31" s="7" t="s">
        <v>39</v>
      </c>
      <c r="C31" s="9">
        <f>SUM(C14:C30)</f>
        <v>185</v>
      </c>
      <c r="D31" s="9">
        <f t="shared" ref="D31:AJ31" si="0">SUM(D14:D30)</f>
        <v>82</v>
      </c>
      <c r="E31" s="9">
        <f t="shared" si="0"/>
        <v>380</v>
      </c>
      <c r="F31" s="9">
        <f t="shared" si="0"/>
        <v>179</v>
      </c>
      <c r="G31" s="9">
        <f t="shared" si="0"/>
        <v>4234</v>
      </c>
      <c r="H31" s="9">
        <f t="shared" si="0"/>
        <v>1209</v>
      </c>
      <c r="I31" s="9">
        <f t="shared" si="0"/>
        <v>4121</v>
      </c>
      <c r="J31" s="9">
        <f t="shared" si="0"/>
        <v>1213</v>
      </c>
      <c r="K31" s="9">
        <f t="shared" si="0"/>
        <v>591</v>
      </c>
      <c r="L31" s="9">
        <f t="shared" si="0"/>
        <v>108</v>
      </c>
      <c r="M31" s="9">
        <f t="shared" si="0"/>
        <v>882</v>
      </c>
      <c r="N31" s="9">
        <f t="shared" si="0"/>
        <v>259</v>
      </c>
      <c r="O31" s="9">
        <f t="shared" si="0"/>
        <v>242</v>
      </c>
      <c r="P31" s="9">
        <f t="shared" si="0"/>
        <v>81</v>
      </c>
      <c r="Q31" s="9">
        <f t="shared" si="0"/>
        <v>10635</v>
      </c>
      <c r="R31" s="9">
        <f t="shared" si="0"/>
        <v>3131</v>
      </c>
      <c r="S31" s="9">
        <f t="shared" si="0"/>
        <v>702</v>
      </c>
      <c r="T31" s="9">
        <f t="shared" si="0"/>
        <v>44</v>
      </c>
      <c r="U31" s="9">
        <f t="shared" si="0"/>
        <v>180</v>
      </c>
      <c r="V31" s="9">
        <f t="shared" si="0"/>
        <v>59</v>
      </c>
      <c r="W31" s="9">
        <f t="shared" si="0"/>
        <v>794</v>
      </c>
      <c r="X31" s="9">
        <f t="shared" si="0"/>
        <v>78</v>
      </c>
      <c r="Y31" s="9">
        <f t="shared" si="0"/>
        <v>63</v>
      </c>
      <c r="Z31" s="9">
        <f t="shared" si="0"/>
        <v>7</v>
      </c>
      <c r="AA31" s="9">
        <f t="shared" si="0"/>
        <v>546</v>
      </c>
      <c r="AB31" s="9">
        <f t="shared" si="0"/>
        <v>77</v>
      </c>
      <c r="AC31" s="9">
        <f t="shared" si="0"/>
        <v>1156</v>
      </c>
      <c r="AD31" s="9">
        <f t="shared" si="0"/>
        <v>156</v>
      </c>
      <c r="AE31" s="9">
        <f t="shared" si="0"/>
        <v>13</v>
      </c>
      <c r="AF31" s="9">
        <f t="shared" si="0"/>
        <v>3</v>
      </c>
      <c r="AG31" s="9">
        <f t="shared" si="0"/>
        <v>256</v>
      </c>
      <c r="AH31" s="9">
        <f t="shared" si="0"/>
        <v>40</v>
      </c>
      <c r="AI31" s="9">
        <f t="shared" si="0"/>
        <v>3710</v>
      </c>
      <c r="AJ31" s="9">
        <f t="shared" si="0"/>
        <v>464</v>
      </c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0" spans="2:10" ht="24" customHeight="1" x14ac:dyDescent="0.2">
      <c r="B10" s="14"/>
      <c r="C10" s="81" t="s">
        <v>223</v>
      </c>
      <c r="D10" s="82"/>
      <c r="E10" s="82"/>
      <c r="F10" s="82"/>
      <c r="G10" s="82"/>
      <c r="H10" s="82"/>
      <c r="I10" s="82"/>
      <c r="J10" s="82"/>
    </row>
    <row r="11" spans="2:10" ht="57.75" thickBot="1" x14ac:dyDescent="0.25">
      <c r="B11" s="14"/>
      <c r="C11" s="33" t="s">
        <v>157</v>
      </c>
      <c r="D11" s="34" t="s">
        <v>158</v>
      </c>
      <c r="E11" s="34" t="s">
        <v>159</v>
      </c>
      <c r="F11" s="34" t="s">
        <v>160</v>
      </c>
      <c r="G11" s="34" t="s">
        <v>161</v>
      </c>
      <c r="H11" s="33" t="s">
        <v>260</v>
      </c>
      <c r="I11" s="34" t="s">
        <v>162</v>
      </c>
      <c r="J11" s="34" t="s">
        <v>249</v>
      </c>
    </row>
    <row r="12" spans="2:10" ht="20.100000000000001" customHeight="1" thickBot="1" x14ac:dyDescent="0.25">
      <c r="B12" s="3" t="s">
        <v>22</v>
      </c>
      <c r="C12" s="18">
        <v>2064</v>
      </c>
      <c r="D12" s="18">
        <v>1436</v>
      </c>
      <c r="E12" s="18">
        <v>6</v>
      </c>
      <c r="F12" s="18">
        <v>621</v>
      </c>
      <c r="G12" s="18">
        <v>1</v>
      </c>
      <c r="H12" s="18">
        <v>18</v>
      </c>
      <c r="I12" s="18">
        <v>1458</v>
      </c>
      <c r="J12" s="18">
        <v>606</v>
      </c>
    </row>
    <row r="13" spans="2:10" ht="20.100000000000001" customHeight="1" thickBot="1" x14ac:dyDescent="0.25">
      <c r="B13" s="4" t="s">
        <v>23</v>
      </c>
      <c r="C13" s="19">
        <v>257</v>
      </c>
      <c r="D13" s="19">
        <v>135</v>
      </c>
      <c r="E13" s="19">
        <v>2</v>
      </c>
      <c r="F13" s="19">
        <v>120</v>
      </c>
      <c r="G13" s="19">
        <v>0</v>
      </c>
      <c r="H13" s="19">
        <v>6</v>
      </c>
      <c r="I13" s="19">
        <v>125</v>
      </c>
      <c r="J13" s="19">
        <v>132</v>
      </c>
    </row>
    <row r="14" spans="2:10" ht="20.100000000000001" customHeight="1" thickBot="1" x14ac:dyDescent="0.25">
      <c r="B14" s="4" t="s">
        <v>24</v>
      </c>
      <c r="C14" s="19">
        <v>196</v>
      </c>
      <c r="D14" s="19">
        <v>134</v>
      </c>
      <c r="E14" s="19">
        <v>1</v>
      </c>
      <c r="F14" s="19">
        <v>61</v>
      </c>
      <c r="G14" s="19">
        <v>0</v>
      </c>
      <c r="H14" s="19">
        <v>0</v>
      </c>
      <c r="I14" s="19">
        <v>146</v>
      </c>
      <c r="J14" s="19">
        <v>50</v>
      </c>
    </row>
    <row r="15" spans="2:10" ht="20.100000000000001" customHeight="1" thickBot="1" x14ac:dyDescent="0.25">
      <c r="B15" s="4" t="s">
        <v>25</v>
      </c>
      <c r="C15" s="19">
        <v>329</v>
      </c>
      <c r="D15" s="19">
        <v>174</v>
      </c>
      <c r="E15" s="19">
        <v>3</v>
      </c>
      <c r="F15" s="19">
        <v>142</v>
      </c>
      <c r="G15" s="19">
        <v>10</v>
      </c>
      <c r="H15" s="19">
        <v>0</v>
      </c>
      <c r="I15" s="19">
        <v>185</v>
      </c>
      <c r="J15" s="19">
        <v>144</v>
      </c>
    </row>
    <row r="16" spans="2:10" ht="20.100000000000001" customHeight="1" thickBot="1" x14ac:dyDescent="0.25">
      <c r="B16" s="4" t="s">
        <v>26</v>
      </c>
      <c r="C16" s="19">
        <v>378</v>
      </c>
      <c r="D16" s="19">
        <v>272</v>
      </c>
      <c r="E16" s="19">
        <v>3</v>
      </c>
      <c r="F16" s="19">
        <v>102</v>
      </c>
      <c r="G16" s="19">
        <v>1</v>
      </c>
      <c r="H16" s="19">
        <v>3</v>
      </c>
      <c r="I16" s="19">
        <v>273</v>
      </c>
      <c r="J16" s="19">
        <v>105</v>
      </c>
    </row>
    <row r="17" spans="2:10" ht="20.100000000000001" customHeight="1" thickBot="1" x14ac:dyDescent="0.25">
      <c r="B17" s="4" t="s">
        <v>27</v>
      </c>
      <c r="C17" s="19">
        <v>122</v>
      </c>
      <c r="D17" s="19">
        <v>77</v>
      </c>
      <c r="E17" s="19">
        <v>0</v>
      </c>
      <c r="F17" s="19">
        <v>45</v>
      </c>
      <c r="G17" s="19">
        <v>0</v>
      </c>
      <c r="H17" s="19">
        <v>0</v>
      </c>
      <c r="I17" s="19">
        <v>81</v>
      </c>
      <c r="J17" s="19">
        <v>41</v>
      </c>
    </row>
    <row r="18" spans="2:10" ht="20.100000000000001" customHeight="1" thickBot="1" x14ac:dyDescent="0.25">
      <c r="B18" s="4" t="s">
        <v>28</v>
      </c>
      <c r="C18" s="19">
        <v>437</v>
      </c>
      <c r="D18" s="19">
        <v>264</v>
      </c>
      <c r="E18" s="19">
        <v>1</v>
      </c>
      <c r="F18" s="19">
        <v>172</v>
      </c>
      <c r="G18" s="19">
        <v>0</v>
      </c>
      <c r="H18" s="19">
        <v>3</v>
      </c>
      <c r="I18" s="19">
        <v>213</v>
      </c>
      <c r="J18" s="19">
        <v>224</v>
      </c>
    </row>
    <row r="19" spans="2:10" ht="20.100000000000001" customHeight="1" thickBot="1" x14ac:dyDescent="0.25">
      <c r="B19" s="4" t="s">
        <v>29</v>
      </c>
      <c r="C19" s="19">
        <v>435</v>
      </c>
      <c r="D19" s="19">
        <v>271</v>
      </c>
      <c r="E19" s="19">
        <v>2</v>
      </c>
      <c r="F19" s="19">
        <v>162</v>
      </c>
      <c r="G19" s="19">
        <v>0</v>
      </c>
      <c r="H19" s="19">
        <v>0</v>
      </c>
      <c r="I19" s="19">
        <v>259</v>
      </c>
      <c r="J19" s="19">
        <v>176</v>
      </c>
    </row>
    <row r="20" spans="2:10" ht="20.100000000000001" customHeight="1" thickBot="1" x14ac:dyDescent="0.25">
      <c r="B20" s="4" t="s">
        <v>30</v>
      </c>
      <c r="C20" s="19">
        <v>1200</v>
      </c>
      <c r="D20" s="19">
        <v>655</v>
      </c>
      <c r="E20" s="19">
        <v>9</v>
      </c>
      <c r="F20" s="19">
        <v>534</v>
      </c>
      <c r="G20" s="19">
        <v>2</v>
      </c>
      <c r="H20" s="19">
        <v>3</v>
      </c>
      <c r="I20" s="19">
        <v>665</v>
      </c>
      <c r="J20" s="19">
        <v>535</v>
      </c>
    </row>
    <row r="21" spans="2:10" ht="20.100000000000001" customHeight="1" thickBot="1" x14ac:dyDescent="0.25">
      <c r="B21" s="4" t="s">
        <v>31</v>
      </c>
      <c r="C21" s="19">
        <v>1158</v>
      </c>
      <c r="D21" s="19">
        <v>640</v>
      </c>
      <c r="E21" s="19">
        <v>2</v>
      </c>
      <c r="F21" s="19">
        <v>516</v>
      </c>
      <c r="G21" s="19">
        <v>0</v>
      </c>
      <c r="H21" s="19">
        <v>2</v>
      </c>
      <c r="I21" s="19">
        <v>628</v>
      </c>
      <c r="J21" s="19">
        <v>530</v>
      </c>
    </row>
    <row r="22" spans="2:10" ht="20.100000000000001" customHeight="1" thickBot="1" x14ac:dyDescent="0.25">
      <c r="B22" s="4" t="s">
        <v>32</v>
      </c>
      <c r="C22" s="19">
        <v>191</v>
      </c>
      <c r="D22" s="19">
        <v>149</v>
      </c>
      <c r="E22" s="19">
        <v>4</v>
      </c>
      <c r="F22" s="19">
        <v>37</v>
      </c>
      <c r="G22" s="19">
        <v>1</v>
      </c>
      <c r="H22" s="19">
        <v>0</v>
      </c>
      <c r="I22" s="19">
        <v>158</v>
      </c>
      <c r="J22" s="19">
        <v>33</v>
      </c>
    </row>
    <row r="23" spans="2:10" ht="20.100000000000001" customHeight="1" thickBot="1" x14ac:dyDescent="0.25">
      <c r="B23" s="4" t="s">
        <v>33</v>
      </c>
      <c r="C23" s="19">
        <v>383</v>
      </c>
      <c r="D23" s="19">
        <v>271</v>
      </c>
      <c r="E23" s="19">
        <v>1</v>
      </c>
      <c r="F23" s="19">
        <v>111</v>
      </c>
      <c r="G23" s="19">
        <v>0</v>
      </c>
      <c r="H23" s="19">
        <v>0</v>
      </c>
      <c r="I23" s="19">
        <v>274</v>
      </c>
      <c r="J23" s="19">
        <v>109</v>
      </c>
    </row>
    <row r="24" spans="2:10" ht="20.100000000000001" customHeight="1" thickBot="1" x14ac:dyDescent="0.25">
      <c r="B24" s="4" t="s">
        <v>34</v>
      </c>
      <c r="C24" s="19">
        <v>1401</v>
      </c>
      <c r="D24" s="19">
        <v>770</v>
      </c>
      <c r="E24" s="19">
        <v>1</v>
      </c>
      <c r="F24" s="19">
        <v>629</v>
      </c>
      <c r="G24" s="19">
        <v>1</v>
      </c>
      <c r="H24" s="19">
        <v>9</v>
      </c>
      <c r="I24" s="19">
        <v>737</v>
      </c>
      <c r="J24" s="19">
        <v>664</v>
      </c>
    </row>
    <row r="25" spans="2:10" ht="20.100000000000001" customHeight="1" thickBot="1" x14ac:dyDescent="0.25">
      <c r="B25" s="4" t="s">
        <v>35</v>
      </c>
      <c r="C25" s="19">
        <v>435</v>
      </c>
      <c r="D25" s="19">
        <v>278</v>
      </c>
      <c r="E25" s="19">
        <v>3</v>
      </c>
      <c r="F25" s="19">
        <v>153</v>
      </c>
      <c r="G25" s="19">
        <v>1</v>
      </c>
      <c r="H25" s="19">
        <v>1</v>
      </c>
      <c r="I25" s="19">
        <v>279</v>
      </c>
      <c r="J25" s="19">
        <v>156</v>
      </c>
    </row>
    <row r="26" spans="2:10" ht="20.100000000000001" customHeight="1" thickBot="1" x14ac:dyDescent="0.25">
      <c r="B26" s="4" t="s">
        <v>36</v>
      </c>
      <c r="C26" s="19">
        <v>64</v>
      </c>
      <c r="D26" s="19">
        <v>28</v>
      </c>
      <c r="E26" s="19">
        <v>0</v>
      </c>
      <c r="F26" s="19">
        <v>36</v>
      </c>
      <c r="G26" s="19">
        <v>0</v>
      </c>
      <c r="H26" s="19">
        <v>0</v>
      </c>
      <c r="I26" s="19">
        <v>28</v>
      </c>
      <c r="J26" s="19">
        <v>36</v>
      </c>
    </row>
    <row r="27" spans="2:10" ht="20.100000000000001" customHeight="1" thickBot="1" x14ac:dyDescent="0.25">
      <c r="B27" s="5" t="s">
        <v>37</v>
      </c>
      <c r="C27" s="19">
        <v>288</v>
      </c>
      <c r="D27" s="19">
        <v>144</v>
      </c>
      <c r="E27" s="19">
        <v>0</v>
      </c>
      <c r="F27" s="19">
        <v>144</v>
      </c>
      <c r="G27" s="19">
        <v>0</v>
      </c>
      <c r="H27" s="19">
        <v>8</v>
      </c>
      <c r="I27" s="19">
        <v>131</v>
      </c>
      <c r="J27" s="19">
        <v>157</v>
      </c>
    </row>
    <row r="28" spans="2:10" ht="20.100000000000001" customHeight="1" thickBot="1" x14ac:dyDescent="0.25">
      <c r="B28" s="6" t="s">
        <v>38</v>
      </c>
      <c r="C28" s="20">
        <v>70</v>
      </c>
      <c r="D28" s="20">
        <v>34</v>
      </c>
      <c r="E28" s="20">
        <v>0</v>
      </c>
      <c r="F28" s="20">
        <v>36</v>
      </c>
      <c r="G28" s="20">
        <v>0</v>
      </c>
      <c r="H28" s="20">
        <v>0</v>
      </c>
      <c r="I28" s="20">
        <v>44</v>
      </c>
      <c r="J28" s="20">
        <v>26</v>
      </c>
    </row>
    <row r="29" spans="2:10" ht="20.100000000000001" customHeight="1" thickBot="1" x14ac:dyDescent="0.25">
      <c r="B29" s="7" t="s">
        <v>39</v>
      </c>
      <c r="C29" s="9">
        <f>SUM(C12:C28)</f>
        <v>9408</v>
      </c>
      <c r="D29" s="9">
        <f t="shared" ref="D29:G29" si="0">SUM(D12:D28)</f>
        <v>5732</v>
      </c>
      <c r="E29" s="9">
        <f t="shared" si="0"/>
        <v>38</v>
      </c>
      <c r="F29" s="9">
        <f t="shared" si="0"/>
        <v>3621</v>
      </c>
      <c r="G29" s="9">
        <f t="shared" si="0"/>
        <v>17</v>
      </c>
      <c r="H29" s="9">
        <f>SUM(H12:H28)</f>
        <v>53</v>
      </c>
      <c r="I29" s="9">
        <f t="shared" ref="I29" si="1">SUM(I12:I28)</f>
        <v>5684</v>
      </c>
      <c r="J29" s="9">
        <f>SUM(J12:J28)</f>
        <v>3724</v>
      </c>
    </row>
    <row r="30" spans="2:10" x14ac:dyDescent="0.2">
      <c r="C30" s="54"/>
      <c r="D30" s="54"/>
      <c r="E30" s="54"/>
      <c r="F30" s="54"/>
      <c r="G30" s="54"/>
      <c r="H30" s="54"/>
      <c r="I30" s="54"/>
      <c r="J30" s="54"/>
    </row>
    <row r="31" spans="2:10" ht="20.100000000000001" customHeight="1" x14ac:dyDescent="0.2">
      <c r="B31" s="83" t="s">
        <v>261</v>
      </c>
      <c r="C31" s="83"/>
      <c r="D31" s="83"/>
      <c r="E31" s="83"/>
      <c r="F31" s="83"/>
    </row>
  </sheetData>
  <mergeCells count="2">
    <mergeCell ref="C10:J10"/>
    <mergeCell ref="B31:F3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1" t="s">
        <v>242</v>
      </c>
      <c r="C9" s="82"/>
    </row>
    <row r="10" spans="2:3" ht="20.100000000000001" customHeight="1" thickBot="1" x14ac:dyDescent="0.25">
      <c r="B10" s="3" t="s">
        <v>22</v>
      </c>
      <c r="C10" s="18">
        <v>1226</v>
      </c>
    </row>
    <row r="11" spans="2:3" ht="20.100000000000001" customHeight="1" thickBot="1" x14ac:dyDescent="0.25">
      <c r="B11" s="4" t="s">
        <v>23</v>
      </c>
      <c r="C11" s="19">
        <v>166</v>
      </c>
    </row>
    <row r="12" spans="2:3" ht="20.100000000000001" customHeight="1" thickBot="1" x14ac:dyDescent="0.25">
      <c r="B12" s="4" t="s">
        <v>24</v>
      </c>
      <c r="C12" s="19">
        <v>129</v>
      </c>
    </row>
    <row r="13" spans="2:3" ht="20.100000000000001" customHeight="1" thickBot="1" x14ac:dyDescent="0.25">
      <c r="B13" s="4" t="s">
        <v>25</v>
      </c>
      <c r="C13" s="19">
        <v>179</v>
      </c>
    </row>
    <row r="14" spans="2:3" ht="20.100000000000001" customHeight="1" thickBot="1" x14ac:dyDescent="0.25">
      <c r="B14" s="4" t="s">
        <v>26</v>
      </c>
      <c r="C14" s="19">
        <v>561</v>
      </c>
    </row>
    <row r="15" spans="2:3" ht="20.100000000000001" customHeight="1" thickBot="1" x14ac:dyDescent="0.25">
      <c r="B15" s="4" t="s">
        <v>27</v>
      </c>
      <c r="C15" s="19">
        <v>83</v>
      </c>
    </row>
    <row r="16" spans="2:3" ht="20.100000000000001" customHeight="1" thickBot="1" x14ac:dyDescent="0.25">
      <c r="B16" s="4" t="s">
        <v>28</v>
      </c>
      <c r="C16" s="19">
        <v>201</v>
      </c>
    </row>
    <row r="17" spans="2:3" ht="20.100000000000001" customHeight="1" thickBot="1" x14ac:dyDescent="0.25">
      <c r="B17" s="4" t="s">
        <v>29</v>
      </c>
      <c r="C17" s="19">
        <v>199</v>
      </c>
    </row>
    <row r="18" spans="2:3" ht="20.100000000000001" customHeight="1" thickBot="1" x14ac:dyDescent="0.25">
      <c r="B18" s="4" t="s">
        <v>30</v>
      </c>
      <c r="C18" s="19">
        <v>541</v>
      </c>
    </row>
    <row r="19" spans="2:3" ht="20.100000000000001" customHeight="1" thickBot="1" x14ac:dyDescent="0.25">
      <c r="B19" s="4" t="s">
        <v>31</v>
      </c>
      <c r="C19" s="19">
        <v>941</v>
      </c>
    </row>
    <row r="20" spans="2:3" ht="20.100000000000001" customHeight="1" thickBot="1" x14ac:dyDescent="0.25">
      <c r="B20" s="4" t="s">
        <v>32</v>
      </c>
      <c r="C20" s="19">
        <v>120</v>
      </c>
    </row>
    <row r="21" spans="2:3" ht="20.100000000000001" customHeight="1" thickBot="1" x14ac:dyDescent="0.25">
      <c r="B21" s="4" t="s">
        <v>33</v>
      </c>
      <c r="C21" s="19">
        <v>247</v>
      </c>
    </row>
    <row r="22" spans="2:3" ht="20.100000000000001" customHeight="1" thickBot="1" x14ac:dyDescent="0.25">
      <c r="B22" s="4" t="s">
        <v>34</v>
      </c>
      <c r="C22" s="19">
        <v>188</v>
      </c>
    </row>
    <row r="23" spans="2:3" ht="20.100000000000001" customHeight="1" thickBot="1" x14ac:dyDescent="0.25">
      <c r="B23" s="4" t="s">
        <v>35</v>
      </c>
      <c r="C23" s="19">
        <v>440</v>
      </c>
    </row>
    <row r="24" spans="2:3" ht="20.100000000000001" customHeight="1" thickBot="1" x14ac:dyDescent="0.25">
      <c r="B24" s="4" t="s">
        <v>36</v>
      </c>
      <c r="C24" s="19">
        <v>99</v>
      </c>
    </row>
    <row r="25" spans="2:3" ht="20.100000000000001" customHeight="1" thickBot="1" x14ac:dyDescent="0.25">
      <c r="B25" s="5" t="s">
        <v>37</v>
      </c>
      <c r="C25" s="19">
        <v>301</v>
      </c>
    </row>
    <row r="26" spans="2:3" ht="20.100000000000001" customHeight="1" thickBot="1" x14ac:dyDescent="0.25">
      <c r="B26" s="6" t="s">
        <v>38</v>
      </c>
      <c r="C26" s="20">
        <v>63</v>
      </c>
    </row>
    <row r="27" spans="2:3" ht="20.100000000000001" customHeight="1" thickBot="1" x14ac:dyDescent="0.25">
      <c r="B27" s="7" t="s">
        <v>39</v>
      </c>
      <c r="C27" s="9">
        <f>SUM(C10:C26)</f>
        <v>5684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1" t="s">
        <v>240</v>
      </c>
      <c r="D9" s="82"/>
      <c r="E9" s="82"/>
      <c r="F9" s="82"/>
      <c r="G9" s="82"/>
      <c r="H9" s="81" t="s">
        <v>241</v>
      </c>
      <c r="I9" s="82"/>
      <c r="J9" s="82"/>
      <c r="K9" s="82"/>
      <c r="L9" s="82"/>
      <c r="M9" s="81" t="s">
        <v>52</v>
      </c>
      <c r="N9" s="82"/>
      <c r="O9" s="82"/>
      <c r="P9" s="82"/>
      <c r="Q9" s="82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1691</v>
      </c>
      <c r="D11" s="18">
        <v>1159</v>
      </c>
      <c r="E11" s="18">
        <v>344</v>
      </c>
      <c r="F11" s="18">
        <v>153</v>
      </c>
      <c r="G11" s="18">
        <v>35</v>
      </c>
      <c r="H11" s="18">
        <v>3</v>
      </c>
      <c r="I11" s="18">
        <v>2</v>
      </c>
      <c r="J11" s="18">
        <v>1</v>
      </c>
      <c r="K11" s="18">
        <v>0</v>
      </c>
      <c r="L11" s="18">
        <v>0</v>
      </c>
      <c r="M11" s="18">
        <v>1694</v>
      </c>
      <c r="N11" s="18">
        <v>1161</v>
      </c>
      <c r="O11" s="18">
        <v>345</v>
      </c>
      <c r="P11" s="18">
        <v>153</v>
      </c>
      <c r="Q11" s="18">
        <v>35</v>
      </c>
    </row>
    <row r="12" spans="2:17" ht="20.100000000000001" customHeight="1" thickBot="1" x14ac:dyDescent="0.25">
      <c r="B12" s="4" t="s">
        <v>23</v>
      </c>
      <c r="C12" s="19">
        <v>218</v>
      </c>
      <c r="D12" s="19">
        <v>97</v>
      </c>
      <c r="E12" s="19">
        <v>112</v>
      </c>
      <c r="F12" s="19">
        <v>4</v>
      </c>
      <c r="G12" s="19">
        <v>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218</v>
      </c>
      <c r="N12" s="19">
        <v>97</v>
      </c>
      <c r="O12" s="19">
        <v>112</v>
      </c>
      <c r="P12" s="19">
        <v>4</v>
      </c>
      <c r="Q12" s="19">
        <v>5</v>
      </c>
    </row>
    <row r="13" spans="2:17" ht="20.100000000000001" customHeight="1" thickBot="1" x14ac:dyDescent="0.25">
      <c r="B13" s="4" t="s">
        <v>24</v>
      </c>
      <c r="C13" s="19">
        <v>149</v>
      </c>
      <c r="D13" s="19">
        <v>108</v>
      </c>
      <c r="E13" s="19">
        <v>33</v>
      </c>
      <c r="F13" s="19">
        <v>8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149</v>
      </c>
      <c r="N13" s="19">
        <v>108</v>
      </c>
      <c r="O13" s="19">
        <v>33</v>
      </c>
      <c r="P13" s="19">
        <v>8</v>
      </c>
      <c r="Q13" s="19">
        <v>0</v>
      </c>
    </row>
    <row r="14" spans="2:17" ht="20.100000000000001" customHeight="1" thickBot="1" x14ac:dyDescent="0.25">
      <c r="B14" s="4" t="s">
        <v>25</v>
      </c>
      <c r="C14" s="19">
        <v>250</v>
      </c>
      <c r="D14" s="19">
        <v>117</v>
      </c>
      <c r="E14" s="19">
        <v>100</v>
      </c>
      <c r="F14" s="19">
        <v>22</v>
      </c>
      <c r="G14" s="19">
        <v>11</v>
      </c>
      <c r="H14" s="19">
        <v>3</v>
      </c>
      <c r="I14" s="19">
        <v>0</v>
      </c>
      <c r="J14" s="19">
        <v>3</v>
      </c>
      <c r="K14" s="19">
        <v>0</v>
      </c>
      <c r="L14" s="19">
        <v>0</v>
      </c>
      <c r="M14" s="19">
        <v>253</v>
      </c>
      <c r="N14" s="19">
        <v>117</v>
      </c>
      <c r="O14" s="19">
        <v>103</v>
      </c>
      <c r="P14" s="19">
        <v>22</v>
      </c>
      <c r="Q14" s="19">
        <v>11</v>
      </c>
    </row>
    <row r="15" spans="2:17" ht="20.100000000000001" customHeight="1" thickBot="1" x14ac:dyDescent="0.25">
      <c r="B15" s="4" t="s">
        <v>26</v>
      </c>
      <c r="C15" s="19">
        <v>742</v>
      </c>
      <c r="D15" s="19">
        <v>502</v>
      </c>
      <c r="E15" s="19">
        <v>207</v>
      </c>
      <c r="F15" s="19">
        <v>30</v>
      </c>
      <c r="G15" s="19">
        <v>3</v>
      </c>
      <c r="H15" s="19">
        <v>2</v>
      </c>
      <c r="I15" s="19">
        <v>1</v>
      </c>
      <c r="J15" s="19">
        <v>1</v>
      </c>
      <c r="K15" s="19">
        <v>0</v>
      </c>
      <c r="L15" s="19">
        <v>0</v>
      </c>
      <c r="M15" s="19">
        <v>744</v>
      </c>
      <c r="N15" s="19">
        <v>503</v>
      </c>
      <c r="O15" s="19">
        <v>208</v>
      </c>
      <c r="P15" s="19">
        <v>30</v>
      </c>
      <c r="Q15" s="19">
        <v>3</v>
      </c>
    </row>
    <row r="16" spans="2:17" ht="20.100000000000001" customHeight="1" thickBot="1" x14ac:dyDescent="0.25">
      <c r="B16" s="4" t="s">
        <v>27</v>
      </c>
      <c r="C16" s="19">
        <v>113</v>
      </c>
      <c r="D16" s="19">
        <v>72</v>
      </c>
      <c r="E16" s="19">
        <v>38</v>
      </c>
      <c r="F16" s="19">
        <v>2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113</v>
      </c>
      <c r="N16" s="19">
        <v>72</v>
      </c>
      <c r="O16" s="19">
        <v>38</v>
      </c>
      <c r="P16" s="19">
        <v>2</v>
      </c>
      <c r="Q16" s="19">
        <v>1</v>
      </c>
    </row>
    <row r="17" spans="2:17" ht="20.100000000000001" customHeight="1" thickBot="1" x14ac:dyDescent="0.25">
      <c r="B17" s="4" t="s">
        <v>28</v>
      </c>
      <c r="C17" s="19">
        <v>242</v>
      </c>
      <c r="D17" s="19">
        <v>113</v>
      </c>
      <c r="E17" s="19">
        <v>107</v>
      </c>
      <c r="F17" s="19">
        <v>15</v>
      </c>
      <c r="G17" s="19">
        <v>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242</v>
      </c>
      <c r="N17" s="19">
        <v>113</v>
      </c>
      <c r="O17" s="19">
        <v>107</v>
      </c>
      <c r="P17" s="19">
        <v>15</v>
      </c>
      <c r="Q17" s="19">
        <v>7</v>
      </c>
    </row>
    <row r="18" spans="2:17" ht="20.100000000000001" customHeight="1" thickBot="1" x14ac:dyDescent="0.25">
      <c r="B18" s="4" t="s">
        <v>29</v>
      </c>
      <c r="C18" s="19">
        <v>258</v>
      </c>
      <c r="D18" s="19">
        <v>154</v>
      </c>
      <c r="E18" s="19">
        <v>83</v>
      </c>
      <c r="F18" s="19">
        <v>19</v>
      </c>
      <c r="G18" s="19">
        <v>2</v>
      </c>
      <c r="H18" s="19">
        <v>2</v>
      </c>
      <c r="I18" s="19">
        <v>2</v>
      </c>
      <c r="J18" s="19">
        <v>0</v>
      </c>
      <c r="K18" s="19">
        <v>0</v>
      </c>
      <c r="L18" s="19">
        <v>0</v>
      </c>
      <c r="M18" s="19">
        <v>260</v>
      </c>
      <c r="N18" s="19">
        <v>156</v>
      </c>
      <c r="O18" s="19">
        <v>83</v>
      </c>
      <c r="P18" s="19">
        <v>19</v>
      </c>
      <c r="Q18" s="19">
        <v>2</v>
      </c>
    </row>
    <row r="19" spans="2:17" ht="20.100000000000001" customHeight="1" thickBot="1" x14ac:dyDescent="0.25">
      <c r="B19" s="4" t="s">
        <v>30</v>
      </c>
      <c r="C19" s="19">
        <v>697</v>
      </c>
      <c r="D19" s="19">
        <v>345</v>
      </c>
      <c r="E19" s="19">
        <v>275</v>
      </c>
      <c r="F19" s="19">
        <v>46</v>
      </c>
      <c r="G19" s="19">
        <v>31</v>
      </c>
      <c r="H19" s="19">
        <v>8</v>
      </c>
      <c r="I19" s="19">
        <v>6</v>
      </c>
      <c r="J19" s="19">
        <v>1</v>
      </c>
      <c r="K19" s="19">
        <v>1</v>
      </c>
      <c r="L19" s="19">
        <v>0</v>
      </c>
      <c r="M19" s="19">
        <v>705</v>
      </c>
      <c r="N19" s="19">
        <v>351</v>
      </c>
      <c r="O19" s="19">
        <v>276</v>
      </c>
      <c r="P19" s="19">
        <v>47</v>
      </c>
      <c r="Q19" s="19">
        <v>31</v>
      </c>
    </row>
    <row r="20" spans="2:17" ht="20.100000000000001" customHeight="1" thickBot="1" x14ac:dyDescent="0.25">
      <c r="B20" s="4" t="s">
        <v>31</v>
      </c>
      <c r="C20" s="19">
        <v>1235</v>
      </c>
      <c r="D20" s="19">
        <v>670</v>
      </c>
      <c r="E20" s="19">
        <v>468</v>
      </c>
      <c r="F20" s="19">
        <v>70</v>
      </c>
      <c r="G20" s="19">
        <v>27</v>
      </c>
      <c r="H20" s="19">
        <v>1</v>
      </c>
      <c r="I20" s="19">
        <v>1</v>
      </c>
      <c r="J20" s="19">
        <v>0</v>
      </c>
      <c r="K20" s="19">
        <v>0</v>
      </c>
      <c r="L20" s="19">
        <v>0</v>
      </c>
      <c r="M20" s="19">
        <v>1236</v>
      </c>
      <c r="N20" s="19">
        <v>671</v>
      </c>
      <c r="O20" s="19">
        <v>468</v>
      </c>
      <c r="P20" s="19">
        <v>70</v>
      </c>
      <c r="Q20" s="19">
        <v>27</v>
      </c>
    </row>
    <row r="21" spans="2:17" ht="20.100000000000001" customHeight="1" thickBot="1" x14ac:dyDescent="0.25">
      <c r="B21" s="4" t="s">
        <v>32</v>
      </c>
      <c r="C21" s="19">
        <v>139</v>
      </c>
      <c r="D21" s="19">
        <v>122</v>
      </c>
      <c r="E21" s="19">
        <v>14</v>
      </c>
      <c r="F21" s="19">
        <v>3</v>
      </c>
      <c r="G21" s="19">
        <v>0</v>
      </c>
      <c r="H21" s="19">
        <v>5</v>
      </c>
      <c r="I21" s="19">
        <v>5</v>
      </c>
      <c r="J21" s="19">
        <v>0</v>
      </c>
      <c r="K21" s="19">
        <v>0</v>
      </c>
      <c r="L21" s="19">
        <v>0</v>
      </c>
      <c r="M21" s="19">
        <v>144</v>
      </c>
      <c r="N21" s="19">
        <v>127</v>
      </c>
      <c r="O21" s="19">
        <v>14</v>
      </c>
      <c r="P21" s="19">
        <v>3</v>
      </c>
      <c r="Q21" s="19">
        <v>0</v>
      </c>
    </row>
    <row r="22" spans="2:17" ht="20.100000000000001" customHeight="1" thickBot="1" x14ac:dyDescent="0.25">
      <c r="B22" s="4" t="s">
        <v>33</v>
      </c>
      <c r="C22" s="19">
        <v>304</v>
      </c>
      <c r="D22" s="19">
        <v>202</v>
      </c>
      <c r="E22" s="19">
        <v>76</v>
      </c>
      <c r="F22" s="19">
        <v>22</v>
      </c>
      <c r="G22" s="19">
        <v>4</v>
      </c>
      <c r="H22" s="19">
        <v>2</v>
      </c>
      <c r="I22" s="19">
        <v>0</v>
      </c>
      <c r="J22" s="19">
        <v>2</v>
      </c>
      <c r="K22" s="19">
        <v>0</v>
      </c>
      <c r="L22" s="19">
        <v>0</v>
      </c>
      <c r="M22" s="19">
        <v>306</v>
      </c>
      <c r="N22" s="19">
        <v>202</v>
      </c>
      <c r="O22" s="19">
        <v>78</v>
      </c>
      <c r="P22" s="19">
        <v>22</v>
      </c>
      <c r="Q22" s="19">
        <v>4</v>
      </c>
    </row>
    <row r="23" spans="2:17" ht="20.100000000000001" customHeight="1" thickBot="1" x14ac:dyDescent="0.25">
      <c r="B23" s="4" t="s">
        <v>34</v>
      </c>
      <c r="C23" s="19">
        <v>298</v>
      </c>
      <c r="D23" s="19">
        <v>145</v>
      </c>
      <c r="E23" s="19">
        <v>87</v>
      </c>
      <c r="F23" s="19">
        <v>46</v>
      </c>
      <c r="G23" s="19">
        <v>20</v>
      </c>
      <c r="H23" s="19">
        <v>1</v>
      </c>
      <c r="I23" s="19">
        <v>0</v>
      </c>
      <c r="J23" s="19">
        <v>1</v>
      </c>
      <c r="K23" s="19">
        <v>0</v>
      </c>
      <c r="L23" s="19">
        <v>0</v>
      </c>
      <c r="M23" s="19">
        <v>299</v>
      </c>
      <c r="N23" s="19">
        <v>145</v>
      </c>
      <c r="O23" s="19">
        <v>88</v>
      </c>
      <c r="P23" s="19">
        <v>46</v>
      </c>
      <c r="Q23" s="19">
        <v>20</v>
      </c>
    </row>
    <row r="24" spans="2:17" ht="20.100000000000001" customHeight="1" thickBot="1" x14ac:dyDescent="0.25">
      <c r="B24" s="4" t="s">
        <v>35</v>
      </c>
      <c r="C24" s="19">
        <v>493</v>
      </c>
      <c r="D24" s="19">
        <v>323</v>
      </c>
      <c r="E24" s="19">
        <v>158</v>
      </c>
      <c r="F24" s="19">
        <v>10</v>
      </c>
      <c r="G24" s="19">
        <v>2</v>
      </c>
      <c r="H24" s="19">
        <v>8</v>
      </c>
      <c r="I24" s="19">
        <v>6</v>
      </c>
      <c r="J24" s="19">
        <v>2</v>
      </c>
      <c r="K24" s="19">
        <v>0</v>
      </c>
      <c r="L24" s="19">
        <v>0</v>
      </c>
      <c r="M24" s="19">
        <v>501</v>
      </c>
      <c r="N24" s="19">
        <v>329</v>
      </c>
      <c r="O24" s="19">
        <v>160</v>
      </c>
      <c r="P24" s="19">
        <v>10</v>
      </c>
      <c r="Q24" s="19">
        <v>2</v>
      </c>
    </row>
    <row r="25" spans="2:17" ht="20.100000000000001" customHeight="1" thickBot="1" x14ac:dyDescent="0.25">
      <c r="B25" s="4" t="s">
        <v>36</v>
      </c>
      <c r="C25" s="19">
        <v>107</v>
      </c>
      <c r="D25" s="19">
        <v>38</v>
      </c>
      <c r="E25" s="19">
        <v>65</v>
      </c>
      <c r="F25" s="19">
        <v>3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107</v>
      </c>
      <c r="N25" s="19">
        <v>38</v>
      </c>
      <c r="O25" s="19">
        <v>65</v>
      </c>
      <c r="P25" s="19">
        <v>3</v>
      </c>
      <c r="Q25" s="19">
        <v>1</v>
      </c>
    </row>
    <row r="26" spans="2:17" ht="20.100000000000001" customHeight="1" thickBot="1" x14ac:dyDescent="0.25">
      <c r="B26" s="5" t="s">
        <v>37</v>
      </c>
      <c r="C26" s="19">
        <v>341</v>
      </c>
      <c r="D26" s="19">
        <v>140</v>
      </c>
      <c r="E26" s="19">
        <v>191</v>
      </c>
      <c r="F26" s="19">
        <v>7</v>
      </c>
      <c r="G26" s="19">
        <v>3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341</v>
      </c>
      <c r="N26" s="19">
        <v>140</v>
      </c>
      <c r="O26" s="19">
        <v>191</v>
      </c>
      <c r="P26" s="19">
        <v>7</v>
      </c>
      <c r="Q26" s="19">
        <v>3</v>
      </c>
    </row>
    <row r="27" spans="2:17" ht="20.100000000000001" customHeight="1" thickBot="1" x14ac:dyDescent="0.25">
      <c r="B27" s="6" t="s">
        <v>38</v>
      </c>
      <c r="C27" s="20">
        <v>69</v>
      </c>
      <c r="D27" s="20">
        <v>34</v>
      </c>
      <c r="E27" s="20">
        <v>35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69</v>
      </c>
      <c r="N27" s="20">
        <v>34</v>
      </c>
      <c r="O27" s="20">
        <v>35</v>
      </c>
      <c r="P27" s="20">
        <v>0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7346</v>
      </c>
      <c r="D28" s="9">
        <f t="shared" ref="D28:Q28" si="0">SUM(D11:D27)</f>
        <v>4341</v>
      </c>
      <c r="E28" s="9">
        <f t="shared" si="0"/>
        <v>2393</v>
      </c>
      <c r="F28" s="9">
        <f t="shared" si="0"/>
        <v>460</v>
      </c>
      <c r="G28" s="9">
        <f t="shared" si="0"/>
        <v>152</v>
      </c>
      <c r="H28" s="9">
        <f t="shared" si="0"/>
        <v>35</v>
      </c>
      <c r="I28" s="9">
        <f t="shared" si="0"/>
        <v>23</v>
      </c>
      <c r="J28" s="9">
        <f t="shared" si="0"/>
        <v>11</v>
      </c>
      <c r="K28" s="9">
        <f t="shared" si="0"/>
        <v>1</v>
      </c>
      <c r="L28" s="9">
        <f t="shared" si="0"/>
        <v>0</v>
      </c>
      <c r="M28" s="9">
        <f t="shared" si="0"/>
        <v>7381</v>
      </c>
      <c r="N28" s="9">
        <f t="shared" si="0"/>
        <v>4364</v>
      </c>
      <c r="O28" s="9">
        <f t="shared" si="0"/>
        <v>2404</v>
      </c>
      <c r="P28" s="9">
        <f t="shared" si="0"/>
        <v>461</v>
      </c>
      <c r="Q28" s="9">
        <f t="shared" si="0"/>
        <v>152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0.88902007083825263</v>
      </c>
      <c r="D10" s="29">
        <f>('Personas Enjuiciadas'!D11+'Personas Enjuiciadas'!I11)/('Personas Enjuiciadas'!N11+'Personas Enjuiciadas'!P11)</f>
        <v>0.88356164383561642</v>
      </c>
      <c r="E10" s="29">
        <f>('Personas Enjuiciadas'!E11+'Personas Enjuiciadas'!J11)/('Personas Enjuiciadas'!O11+'Personas Enjuiciadas'!Q11)</f>
        <v>0.90789473684210531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0.95871559633027525</v>
      </c>
      <c r="D11" s="27">
        <f>('Personas Enjuiciadas'!D12+'Personas Enjuiciadas'!I12)/('Personas Enjuiciadas'!N12+'Personas Enjuiciadas'!P12)</f>
        <v>0.96039603960396036</v>
      </c>
      <c r="E11" s="27">
        <f>('Personas Enjuiciadas'!E12+'Personas Enjuiciadas'!J12)/('Personas Enjuiciadas'!O12+'Personas Enjuiciadas'!Q12)</f>
        <v>0.95726495726495731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0.94630872483221473</v>
      </c>
      <c r="D12" s="27">
        <f>('Personas Enjuiciadas'!D13+'Personas Enjuiciadas'!I13)/('Personas Enjuiciadas'!N13+'Personas Enjuiciadas'!P13)</f>
        <v>0.93103448275862066</v>
      </c>
      <c r="E12" s="27">
        <f>('Personas Enjuiciadas'!E13+'Personas Enjuiciadas'!J13)/('Personas Enjuiciadas'!O13+'Personas Enjuiciadas'!Q13)</f>
        <v>1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0.86956521739130432</v>
      </c>
      <c r="D13" s="27">
        <f>('Personas Enjuiciadas'!D14+'Personas Enjuiciadas'!I14)/('Personas Enjuiciadas'!N14+'Personas Enjuiciadas'!P14)</f>
        <v>0.84172661870503596</v>
      </c>
      <c r="E13" s="27">
        <f>('Personas Enjuiciadas'!E14+'Personas Enjuiciadas'!J14)/('Personas Enjuiciadas'!O14+'Personas Enjuiciadas'!Q14)</f>
        <v>0.90350877192982459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0.95564516129032262</v>
      </c>
      <c r="D14" s="27">
        <f>('Personas Enjuiciadas'!D15+'Personas Enjuiciadas'!I15)/('Personas Enjuiciadas'!N15+'Personas Enjuiciadas'!P15)</f>
        <v>0.94371482176360222</v>
      </c>
      <c r="E14" s="27">
        <f>('Personas Enjuiciadas'!E15+'Personas Enjuiciadas'!J15)/('Personas Enjuiciadas'!O15+'Personas Enjuiciadas'!Q15)</f>
        <v>0.98578199052132698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0.97345132743362828</v>
      </c>
      <c r="D15" s="27">
        <f>('Personas Enjuiciadas'!D16+'Personas Enjuiciadas'!I16)/('Personas Enjuiciadas'!N16+'Personas Enjuiciadas'!P16)</f>
        <v>0.97297297297297303</v>
      </c>
      <c r="E15" s="27">
        <f>('Personas Enjuiciadas'!E16+'Personas Enjuiciadas'!J16)/('Personas Enjuiciadas'!O16+'Personas Enjuiciadas'!Q16)</f>
        <v>0.97435897435897434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0.90909090909090906</v>
      </c>
      <c r="D16" s="27">
        <f>('Personas Enjuiciadas'!D17+'Personas Enjuiciadas'!I17)/('Personas Enjuiciadas'!N17+'Personas Enjuiciadas'!P17)</f>
        <v>0.8828125</v>
      </c>
      <c r="E16" s="27">
        <f>('Personas Enjuiciadas'!E17+'Personas Enjuiciadas'!J17)/('Personas Enjuiciadas'!O17+'Personas Enjuiciadas'!Q17)</f>
        <v>0.93859649122807021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0.91923076923076918</v>
      </c>
      <c r="D17" s="27">
        <f>('Personas Enjuiciadas'!D18+'Personas Enjuiciadas'!I18)/('Personas Enjuiciadas'!N18+'Personas Enjuiciadas'!P18)</f>
        <v>0.89142857142857146</v>
      </c>
      <c r="E17" s="27">
        <f>('Personas Enjuiciadas'!E18+'Personas Enjuiciadas'!J18)/('Personas Enjuiciadas'!O18+'Personas Enjuiciadas'!Q18)</f>
        <v>0.97647058823529409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0.88936170212765953</v>
      </c>
      <c r="D18" s="27">
        <f>('Personas Enjuiciadas'!D19+'Personas Enjuiciadas'!I19)/('Personas Enjuiciadas'!N19+'Personas Enjuiciadas'!P19)</f>
        <v>0.88190954773869346</v>
      </c>
      <c r="E18" s="27">
        <f>('Personas Enjuiciadas'!E19+'Personas Enjuiciadas'!J19)/('Personas Enjuiciadas'!O19+'Personas Enjuiciadas'!Q19)</f>
        <v>0.89902280130293155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0.92152103559870546</v>
      </c>
      <c r="D19" s="27">
        <f>('Personas Enjuiciadas'!D20+'Personas Enjuiciadas'!I20)/('Personas Enjuiciadas'!N20+'Personas Enjuiciadas'!P20)</f>
        <v>0.90553306342780027</v>
      </c>
      <c r="E19" s="27">
        <f>('Personas Enjuiciadas'!E20+'Personas Enjuiciadas'!J20)/('Personas Enjuiciadas'!O20+'Personas Enjuiciadas'!Q20)</f>
        <v>0.94545454545454544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0.97916666666666663</v>
      </c>
      <c r="D20" s="27">
        <f>('Personas Enjuiciadas'!D21+'Personas Enjuiciadas'!I21)/('Personas Enjuiciadas'!N21+'Personas Enjuiciadas'!P21)</f>
        <v>0.97692307692307689</v>
      </c>
      <c r="E20" s="27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0.91503267973856206</v>
      </c>
      <c r="D21" s="27">
        <f>('Personas Enjuiciadas'!D22+'Personas Enjuiciadas'!I22)/('Personas Enjuiciadas'!N22+'Personas Enjuiciadas'!P22)</f>
        <v>0.9017857142857143</v>
      </c>
      <c r="E21" s="27">
        <f>('Personas Enjuiciadas'!E22+'Personas Enjuiciadas'!J22)/('Personas Enjuiciadas'!O22+'Personas Enjuiciadas'!Q22)</f>
        <v>0.95121951219512191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0.77926421404682278</v>
      </c>
      <c r="D22" s="27">
        <f>('Personas Enjuiciadas'!D23+'Personas Enjuiciadas'!I23)/('Personas Enjuiciadas'!N23+'Personas Enjuiciadas'!P23)</f>
        <v>0.75916230366492143</v>
      </c>
      <c r="E22" s="27">
        <f>('Personas Enjuiciadas'!E23+'Personas Enjuiciadas'!J23)/('Personas Enjuiciadas'!O23+'Personas Enjuiciadas'!Q23)</f>
        <v>0.81481481481481477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0.9760479041916168</v>
      </c>
      <c r="D23" s="27">
        <f>('Personas Enjuiciadas'!D24+'Personas Enjuiciadas'!I24)/('Personas Enjuiciadas'!N24+'Personas Enjuiciadas'!P24)</f>
        <v>0.97050147492625372</v>
      </c>
      <c r="E23" s="27">
        <f>('Personas Enjuiciadas'!E24+'Personas Enjuiciadas'!J24)/('Personas Enjuiciadas'!O24+'Personas Enjuiciadas'!Q24)</f>
        <v>0.98765432098765427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0.96261682242990654</v>
      </c>
      <c r="D24" s="27">
        <f>('Personas Enjuiciadas'!D25+'Personas Enjuiciadas'!I25)/('Personas Enjuiciadas'!N25+'Personas Enjuiciadas'!P25)</f>
        <v>0.92682926829268297</v>
      </c>
      <c r="E24" s="27">
        <f>('Personas Enjuiciadas'!E25+'Personas Enjuiciadas'!J25)/('Personas Enjuiciadas'!O25+'Personas Enjuiciadas'!Q25)</f>
        <v>0.98484848484848486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0.97067448680351909</v>
      </c>
      <c r="D25" s="27">
        <f>('Personas Enjuiciadas'!D26+'Personas Enjuiciadas'!I26)/('Personas Enjuiciadas'!N26+'Personas Enjuiciadas'!P26)</f>
        <v>0.95238095238095233</v>
      </c>
      <c r="E25" s="27">
        <f>('Personas Enjuiciadas'!E26+'Personas Enjuiciadas'!J26)/('Personas Enjuiciadas'!O26+'Personas Enjuiciadas'!Q26)</f>
        <v>0.98453608247422686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0.91694892291017482</v>
      </c>
      <c r="D27" s="26">
        <f>('Personas Enjuiciadas'!D28+'Personas Enjuiciadas'!I28)/('Personas Enjuiciadas'!N28+'Personas Enjuiciadas'!P28)</f>
        <v>0.90445595854922278</v>
      </c>
      <c r="E27" s="26">
        <f>('Personas Enjuiciadas'!E28+'Personas Enjuiciadas'!J28)/('Personas Enjuiciadas'!O28+'Personas Enjuiciadas'!Q28)</f>
        <v>0.94053208137715183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L4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8" spans="2:12" ht="41.25" customHeight="1" x14ac:dyDescent="0.2">
      <c r="B8" s="10"/>
      <c r="C8" s="81" t="s">
        <v>250</v>
      </c>
      <c r="D8" s="82"/>
      <c r="E8" s="82"/>
      <c r="F8" s="82"/>
      <c r="G8" s="56"/>
      <c r="H8" s="81" t="s">
        <v>262</v>
      </c>
      <c r="I8" s="82"/>
      <c r="J8" s="82"/>
      <c r="K8" s="82"/>
      <c r="L8" s="84"/>
    </row>
    <row r="9" spans="2:12" ht="59.25" customHeight="1" thickBot="1" x14ac:dyDescent="0.25">
      <c r="B9" s="36"/>
      <c r="C9" s="33" t="s">
        <v>171</v>
      </c>
      <c r="D9" s="33" t="s">
        <v>172</v>
      </c>
      <c r="E9" s="33" t="s">
        <v>259</v>
      </c>
      <c r="F9" s="33" t="s">
        <v>174</v>
      </c>
      <c r="G9" s="57" t="s">
        <v>256</v>
      </c>
      <c r="H9" s="21" t="s">
        <v>251</v>
      </c>
      <c r="I9" s="21" t="s">
        <v>254</v>
      </c>
      <c r="J9" s="21" t="s">
        <v>253</v>
      </c>
      <c r="K9" s="21" t="s">
        <v>252</v>
      </c>
      <c r="L9" s="33" t="s">
        <v>257</v>
      </c>
    </row>
    <row r="10" spans="2:12" ht="20.100000000000001" customHeight="1" thickBot="1" x14ac:dyDescent="0.25">
      <c r="B10" s="3" t="s">
        <v>22</v>
      </c>
      <c r="C10" s="18">
        <v>304</v>
      </c>
      <c r="D10" s="18">
        <v>263</v>
      </c>
      <c r="E10" s="18">
        <v>543</v>
      </c>
      <c r="F10" s="18">
        <v>954</v>
      </c>
      <c r="G10" s="18">
        <f>SUM(C10:F10)</f>
        <v>2064</v>
      </c>
      <c r="H10" s="18">
        <v>11</v>
      </c>
      <c r="I10" s="18">
        <v>4</v>
      </c>
      <c r="J10" s="18">
        <v>0</v>
      </c>
      <c r="K10" s="18">
        <v>3</v>
      </c>
      <c r="L10" s="18">
        <v>2082</v>
      </c>
    </row>
    <row r="11" spans="2:12" ht="20.100000000000001" customHeight="1" thickBot="1" x14ac:dyDescent="0.25">
      <c r="B11" s="4" t="s">
        <v>23</v>
      </c>
      <c r="C11" s="19">
        <v>28</v>
      </c>
      <c r="D11" s="19">
        <v>32</v>
      </c>
      <c r="E11" s="19">
        <v>84</v>
      </c>
      <c r="F11" s="19">
        <v>113</v>
      </c>
      <c r="G11" s="19">
        <f t="shared" ref="G11:G27" si="0">SUM(C11:F11)</f>
        <v>257</v>
      </c>
      <c r="H11" s="19">
        <v>4</v>
      </c>
      <c r="I11" s="19">
        <v>2</v>
      </c>
      <c r="J11" s="19">
        <v>0</v>
      </c>
      <c r="K11" s="19">
        <v>0</v>
      </c>
      <c r="L11" s="19">
        <v>263</v>
      </c>
    </row>
    <row r="12" spans="2:12" ht="20.100000000000001" customHeight="1" thickBot="1" x14ac:dyDescent="0.25">
      <c r="B12" s="4" t="s">
        <v>24</v>
      </c>
      <c r="C12" s="19">
        <v>35</v>
      </c>
      <c r="D12" s="19">
        <v>28</v>
      </c>
      <c r="E12" s="19">
        <v>38</v>
      </c>
      <c r="F12" s="19">
        <v>95</v>
      </c>
      <c r="G12" s="19">
        <f t="shared" si="0"/>
        <v>196</v>
      </c>
      <c r="H12" s="19">
        <v>0</v>
      </c>
      <c r="I12" s="19">
        <v>0</v>
      </c>
      <c r="J12" s="19">
        <v>0</v>
      </c>
      <c r="K12" s="19">
        <v>0</v>
      </c>
      <c r="L12" s="19">
        <v>196</v>
      </c>
    </row>
    <row r="13" spans="2:12" ht="20.100000000000001" customHeight="1" thickBot="1" x14ac:dyDescent="0.25">
      <c r="B13" s="4" t="s">
        <v>25</v>
      </c>
      <c r="C13" s="19">
        <v>46</v>
      </c>
      <c r="D13" s="19">
        <v>48</v>
      </c>
      <c r="E13" s="19">
        <v>92</v>
      </c>
      <c r="F13" s="19">
        <v>143</v>
      </c>
      <c r="G13" s="19">
        <f t="shared" si="0"/>
        <v>329</v>
      </c>
      <c r="H13" s="19">
        <v>0</v>
      </c>
      <c r="I13" s="19">
        <v>0</v>
      </c>
      <c r="J13" s="19">
        <v>0</v>
      </c>
      <c r="K13" s="19">
        <v>0</v>
      </c>
      <c r="L13" s="19">
        <v>329</v>
      </c>
    </row>
    <row r="14" spans="2:12" ht="20.100000000000001" customHeight="1" thickBot="1" x14ac:dyDescent="0.25">
      <c r="B14" s="4" t="s">
        <v>26</v>
      </c>
      <c r="C14" s="19">
        <v>32</v>
      </c>
      <c r="D14" s="19">
        <v>26</v>
      </c>
      <c r="E14" s="19">
        <v>82</v>
      </c>
      <c r="F14" s="19">
        <v>238</v>
      </c>
      <c r="G14" s="19">
        <f t="shared" si="0"/>
        <v>378</v>
      </c>
      <c r="H14" s="19">
        <v>0</v>
      </c>
      <c r="I14" s="19">
        <v>0</v>
      </c>
      <c r="J14" s="19">
        <v>0</v>
      </c>
      <c r="K14" s="19">
        <v>3</v>
      </c>
      <c r="L14" s="19">
        <v>381</v>
      </c>
    </row>
    <row r="15" spans="2:12" ht="20.100000000000001" customHeight="1" thickBot="1" x14ac:dyDescent="0.25">
      <c r="B15" s="4" t="s">
        <v>27</v>
      </c>
      <c r="C15" s="19">
        <v>11</v>
      </c>
      <c r="D15" s="19">
        <v>9</v>
      </c>
      <c r="E15" s="19">
        <v>39</v>
      </c>
      <c r="F15" s="19">
        <v>63</v>
      </c>
      <c r="G15" s="19">
        <f t="shared" si="0"/>
        <v>122</v>
      </c>
      <c r="H15" s="19">
        <v>0</v>
      </c>
      <c r="I15" s="19">
        <v>0</v>
      </c>
      <c r="J15" s="19">
        <v>0</v>
      </c>
      <c r="K15" s="19">
        <v>0</v>
      </c>
      <c r="L15" s="19">
        <v>122</v>
      </c>
    </row>
    <row r="16" spans="2:12" ht="20.100000000000001" customHeight="1" thickBot="1" x14ac:dyDescent="0.25">
      <c r="B16" s="4" t="s">
        <v>28</v>
      </c>
      <c r="C16" s="19">
        <v>85</v>
      </c>
      <c r="D16" s="19">
        <v>67</v>
      </c>
      <c r="E16" s="19">
        <v>119</v>
      </c>
      <c r="F16" s="19">
        <v>166</v>
      </c>
      <c r="G16" s="19">
        <f t="shared" si="0"/>
        <v>437</v>
      </c>
      <c r="H16" s="19">
        <v>0</v>
      </c>
      <c r="I16" s="19">
        <v>0</v>
      </c>
      <c r="J16" s="19">
        <v>2</v>
      </c>
      <c r="K16" s="19">
        <v>1</v>
      </c>
      <c r="L16" s="19">
        <v>440</v>
      </c>
    </row>
    <row r="17" spans="2:12" ht="20.100000000000001" customHeight="1" thickBot="1" x14ac:dyDescent="0.25">
      <c r="B17" s="4" t="s">
        <v>29</v>
      </c>
      <c r="C17" s="19">
        <v>93</v>
      </c>
      <c r="D17" s="19">
        <v>58</v>
      </c>
      <c r="E17" s="19">
        <v>105</v>
      </c>
      <c r="F17" s="19">
        <v>179</v>
      </c>
      <c r="G17" s="19">
        <f t="shared" si="0"/>
        <v>435</v>
      </c>
      <c r="H17" s="19">
        <v>0</v>
      </c>
      <c r="I17" s="19">
        <v>0</v>
      </c>
      <c r="J17" s="19">
        <v>0</v>
      </c>
      <c r="K17" s="19">
        <v>0</v>
      </c>
      <c r="L17" s="19">
        <v>435</v>
      </c>
    </row>
    <row r="18" spans="2:12" ht="20.100000000000001" customHeight="1" thickBot="1" x14ac:dyDescent="0.25">
      <c r="B18" s="4" t="s">
        <v>30</v>
      </c>
      <c r="C18" s="19">
        <v>168</v>
      </c>
      <c r="D18" s="19">
        <v>154</v>
      </c>
      <c r="E18" s="19">
        <v>350</v>
      </c>
      <c r="F18" s="19">
        <v>528</v>
      </c>
      <c r="G18" s="19">
        <f t="shared" si="0"/>
        <v>1200</v>
      </c>
      <c r="H18" s="19">
        <v>0</v>
      </c>
      <c r="I18" s="19">
        <v>0</v>
      </c>
      <c r="J18" s="19">
        <v>0</v>
      </c>
      <c r="K18" s="19">
        <v>3</v>
      </c>
      <c r="L18" s="19">
        <v>1203</v>
      </c>
    </row>
    <row r="19" spans="2:12" ht="20.100000000000001" customHeight="1" thickBot="1" x14ac:dyDescent="0.25">
      <c r="B19" s="4" t="s">
        <v>31</v>
      </c>
      <c r="C19" s="19">
        <v>134</v>
      </c>
      <c r="D19" s="19">
        <v>100</v>
      </c>
      <c r="E19" s="19">
        <v>333</v>
      </c>
      <c r="F19" s="19">
        <v>591</v>
      </c>
      <c r="G19" s="19">
        <f t="shared" si="0"/>
        <v>1158</v>
      </c>
      <c r="H19" s="19">
        <v>2</v>
      </c>
      <c r="I19" s="19">
        <v>0</v>
      </c>
      <c r="J19" s="19">
        <v>0</v>
      </c>
      <c r="K19" s="19">
        <v>0</v>
      </c>
      <c r="L19" s="19">
        <v>1160</v>
      </c>
    </row>
    <row r="20" spans="2:12" ht="20.100000000000001" customHeight="1" thickBot="1" x14ac:dyDescent="0.25">
      <c r="B20" s="4" t="s">
        <v>32</v>
      </c>
      <c r="C20" s="19">
        <v>32</v>
      </c>
      <c r="D20" s="19">
        <v>17</v>
      </c>
      <c r="E20" s="19">
        <v>38</v>
      </c>
      <c r="F20" s="19">
        <v>104</v>
      </c>
      <c r="G20" s="19">
        <f t="shared" si="0"/>
        <v>191</v>
      </c>
      <c r="H20" s="19">
        <v>0</v>
      </c>
      <c r="I20" s="19">
        <v>0</v>
      </c>
      <c r="J20" s="19">
        <v>0</v>
      </c>
      <c r="K20" s="19">
        <v>0</v>
      </c>
      <c r="L20" s="19">
        <v>191</v>
      </c>
    </row>
    <row r="21" spans="2:12" ht="20.100000000000001" customHeight="1" thickBot="1" x14ac:dyDescent="0.25">
      <c r="B21" s="4" t="s">
        <v>33</v>
      </c>
      <c r="C21" s="19">
        <v>70</v>
      </c>
      <c r="D21" s="19">
        <v>57</v>
      </c>
      <c r="E21" s="19">
        <v>118</v>
      </c>
      <c r="F21" s="19">
        <v>138</v>
      </c>
      <c r="G21" s="19">
        <f t="shared" si="0"/>
        <v>383</v>
      </c>
      <c r="H21" s="19">
        <v>0</v>
      </c>
      <c r="I21" s="19">
        <v>0</v>
      </c>
      <c r="J21" s="19">
        <v>0</v>
      </c>
      <c r="K21" s="19">
        <v>0</v>
      </c>
      <c r="L21" s="19">
        <v>383</v>
      </c>
    </row>
    <row r="22" spans="2:12" ht="20.100000000000001" customHeight="1" thickBot="1" x14ac:dyDescent="0.25">
      <c r="B22" s="4" t="s">
        <v>34</v>
      </c>
      <c r="C22" s="19">
        <v>165</v>
      </c>
      <c r="D22" s="19">
        <v>98</v>
      </c>
      <c r="E22" s="19">
        <v>443</v>
      </c>
      <c r="F22" s="19">
        <v>695</v>
      </c>
      <c r="G22" s="19">
        <f t="shared" si="0"/>
        <v>1401</v>
      </c>
      <c r="H22" s="19">
        <v>6</v>
      </c>
      <c r="I22" s="19">
        <v>0</v>
      </c>
      <c r="J22" s="19">
        <v>2</v>
      </c>
      <c r="K22" s="19">
        <v>1</v>
      </c>
      <c r="L22" s="19">
        <v>1410</v>
      </c>
    </row>
    <row r="23" spans="2:12" ht="20.100000000000001" customHeight="1" thickBot="1" x14ac:dyDescent="0.25">
      <c r="B23" s="4" t="s">
        <v>35</v>
      </c>
      <c r="C23" s="19">
        <v>85</v>
      </c>
      <c r="D23" s="19">
        <v>72</v>
      </c>
      <c r="E23" s="19">
        <v>120</v>
      </c>
      <c r="F23" s="19">
        <v>158</v>
      </c>
      <c r="G23" s="19">
        <f t="shared" si="0"/>
        <v>435</v>
      </c>
      <c r="H23" s="19">
        <v>0</v>
      </c>
      <c r="I23" s="19">
        <v>1</v>
      </c>
      <c r="J23" s="19">
        <v>0</v>
      </c>
      <c r="K23" s="19">
        <v>0</v>
      </c>
      <c r="L23" s="19">
        <v>436</v>
      </c>
    </row>
    <row r="24" spans="2:12" ht="20.100000000000001" customHeight="1" thickBot="1" x14ac:dyDescent="0.25">
      <c r="B24" s="4" t="s">
        <v>36</v>
      </c>
      <c r="C24" s="19">
        <v>16</v>
      </c>
      <c r="D24" s="19">
        <v>8</v>
      </c>
      <c r="E24" s="19">
        <v>8</v>
      </c>
      <c r="F24" s="19">
        <v>32</v>
      </c>
      <c r="G24" s="19">
        <f t="shared" si="0"/>
        <v>64</v>
      </c>
      <c r="H24" s="19">
        <v>0</v>
      </c>
      <c r="I24" s="19">
        <v>0</v>
      </c>
      <c r="J24" s="19">
        <v>0</v>
      </c>
      <c r="K24" s="19">
        <v>0</v>
      </c>
      <c r="L24" s="19">
        <v>64</v>
      </c>
    </row>
    <row r="25" spans="2:12" ht="20.100000000000001" customHeight="1" thickBot="1" x14ac:dyDescent="0.25">
      <c r="B25" s="5" t="s">
        <v>37</v>
      </c>
      <c r="C25" s="19">
        <v>43</v>
      </c>
      <c r="D25" s="19">
        <v>20</v>
      </c>
      <c r="E25" s="19">
        <v>91</v>
      </c>
      <c r="F25" s="19">
        <v>134</v>
      </c>
      <c r="G25" s="19">
        <f t="shared" si="0"/>
        <v>288</v>
      </c>
      <c r="H25" s="19">
        <v>0</v>
      </c>
      <c r="I25" s="19">
        <v>0</v>
      </c>
      <c r="J25" s="19">
        <v>0</v>
      </c>
      <c r="K25" s="19">
        <v>8</v>
      </c>
      <c r="L25" s="19">
        <v>296</v>
      </c>
    </row>
    <row r="26" spans="2:12" ht="20.100000000000001" customHeight="1" thickBot="1" x14ac:dyDescent="0.25">
      <c r="B26" s="6" t="s">
        <v>38</v>
      </c>
      <c r="C26" s="20">
        <v>13</v>
      </c>
      <c r="D26" s="20">
        <v>7</v>
      </c>
      <c r="E26" s="20">
        <v>4</v>
      </c>
      <c r="F26" s="20">
        <v>46</v>
      </c>
      <c r="G26" s="20">
        <f t="shared" si="0"/>
        <v>70</v>
      </c>
      <c r="H26" s="20">
        <v>0</v>
      </c>
      <c r="I26" s="20">
        <v>0</v>
      </c>
      <c r="J26" s="20">
        <v>0</v>
      </c>
      <c r="K26" s="20">
        <v>0</v>
      </c>
      <c r="L26" s="20">
        <v>70</v>
      </c>
    </row>
    <row r="27" spans="2:12" ht="20.100000000000001" customHeight="1" thickBot="1" x14ac:dyDescent="0.25">
      <c r="B27" s="7" t="s">
        <v>39</v>
      </c>
      <c r="C27" s="9">
        <f t="shared" ref="C27:L27" si="1">SUM(C10:C26)</f>
        <v>1360</v>
      </c>
      <c r="D27" s="9">
        <f t="shared" si="1"/>
        <v>1064</v>
      </c>
      <c r="E27" s="9">
        <f t="shared" si="1"/>
        <v>2607</v>
      </c>
      <c r="F27" s="9">
        <f t="shared" si="1"/>
        <v>4377</v>
      </c>
      <c r="G27" s="9">
        <f t="shared" si="0"/>
        <v>9408</v>
      </c>
      <c r="H27" s="9">
        <f t="shared" si="1"/>
        <v>23</v>
      </c>
      <c r="I27" s="9">
        <f t="shared" si="1"/>
        <v>7</v>
      </c>
      <c r="J27" s="9">
        <f t="shared" si="1"/>
        <v>4</v>
      </c>
      <c r="K27" s="9">
        <f t="shared" si="1"/>
        <v>19</v>
      </c>
      <c r="L27" s="9">
        <f t="shared" si="1"/>
        <v>9461</v>
      </c>
    </row>
    <row r="28" spans="2:12" x14ac:dyDescent="0.2"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0" spans="2:12" ht="20.100000000000001" customHeight="1" x14ac:dyDescent="0.2">
      <c r="C30" s="81" t="s">
        <v>258</v>
      </c>
      <c r="D30" s="82"/>
      <c r="E30" s="82"/>
      <c r="F30" s="82"/>
      <c r="G30" s="82"/>
      <c r="H30" s="82"/>
      <c r="I30" s="82"/>
      <c r="J30" s="82"/>
    </row>
    <row r="31" spans="2:12" ht="71.25" x14ac:dyDescent="0.2">
      <c r="C31" s="33" t="s">
        <v>171</v>
      </c>
      <c r="D31" s="33" t="s">
        <v>172</v>
      </c>
      <c r="E31" s="33" t="s">
        <v>173</v>
      </c>
      <c r="F31" s="33" t="s">
        <v>174</v>
      </c>
      <c r="G31" s="21" t="s">
        <v>251</v>
      </c>
      <c r="H31" s="21" t="s">
        <v>254</v>
      </c>
      <c r="I31" s="21" t="s">
        <v>253</v>
      </c>
      <c r="J31" s="21" t="s">
        <v>252</v>
      </c>
    </row>
    <row r="32" spans="2:12" ht="20.100000000000001" customHeight="1" thickBot="1" x14ac:dyDescent="0.25">
      <c r="B32" s="3" t="s">
        <v>22</v>
      </c>
      <c r="C32" s="29">
        <f t="shared" ref="C32:F49" si="2">C10/$L10</f>
        <v>0.14601344860710855</v>
      </c>
      <c r="D32" s="29">
        <f t="shared" si="2"/>
        <v>0.12632084534101826</v>
      </c>
      <c r="E32" s="29">
        <f t="shared" si="2"/>
        <v>0.26080691642651299</v>
      </c>
      <c r="F32" s="29">
        <f t="shared" si="2"/>
        <v>0.45821325648414984</v>
      </c>
      <c r="G32" s="29">
        <f>IF(H10=0,"-",H10/$L10)</f>
        <v>5.2833813640730063E-3</v>
      </c>
      <c r="H32" s="29">
        <f t="shared" ref="H32:J32" si="3">IF(I10=0,"-",I10/$L10)</f>
        <v>1.9212295869356388E-3</v>
      </c>
      <c r="I32" s="29" t="str">
        <f t="shared" si="3"/>
        <v>-</v>
      </c>
      <c r="J32" s="29">
        <f t="shared" si="3"/>
        <v>1.440922190201729E-3</v>
      </c>
    </row>
    <row r="33" spans="2:10" ht="20.100000000000001" customHeight="1" thickBot="1" x14ac:dyDescent="0.25">
      <c r="B33" s="4" t="s">
        <v>23</v>
      </c>
      <c r="C33" s="27">
        <f t="shared" si="2"/>
        <v>0.10646387832699619</v>
      </c>
      <c r="D33" s="27">
        <f t="shared" si="2"/>
        <v>0.12167300380228137</v>
      </c>
      <c r="E33" s="27">
        <f t="shared" si="2"/>
        <v>0.3193916349809886</v>
      </c>
      <c r="F33" s="27">
        <f t="shared" si="2"/>
        <v>0.42965779467680609</v>
      </c>
      <c r="G33" s="27">
        <f t="shared" ref="G33:J33" si="4">IF(H11=0,"-",H11/$L11)</f>
        <v>1.5209125475285171E-2</v>
      </c>
      <c r="H33" s="27">
        <f t="shared" si="4"/>
        <v>7.6045627376425855E-3</v>
      </c>
      <c r="I33" s="27" t="str">
        <f t="shared" si="4"/>
        <v>-</v>
      </c>
      <c r="J33" s="27" t="str">
        <f t="shared" si="4"/>
        <v>-</v>
      </c>
    </row>
    <row r="34" spans="2:10" ht="20.100000000000001" customHeight="1" thickBot="1" x14ac:dyDescent="0.25">
      <c r="B34" s="4" t="s">
        <v>24</v>
      </c>
      <c r="C34" s="27">
        <f t="shared" si="2"/>
        <v>0.17857142857142858</v>
      </c>
      <c r="D34" s="27">
        <f t="shared" si="2"/>
        <v>0.14285714285714285</v>
      </c>
      <c r="E34" s="27">
        <f t="shared" si="2"/>
        <v>0.19387755102040816</v>
      </c>
      <c r="F34" s="27">
        <f t="shared" si="2"/>
        <v>0.48469387755102039</v>
      </c>
      <c r="G34" s="27" t="str">
        <f t="shared" ref="G34:J34" si="5">IF(H12=0,"-",H12/$L12)</f>
        <v>-</v>
      </c>
      <c r="H34" s="27" t="str">
        <f t="shared" si="5"/>
        <v>-</v>
      </c>
      <c r="I34" s="27" t="str">
        <f t="shared" si="5"/>
        <v>-</v>
      </c>
      <c r="J34" s="27" t="str">
        <f t="shared" si="5"/>
        <v>-</v>
      </c>
    </row>
    <row r="35" spans="2:10" ht="20.100000000000001" customHeight="1" thickBot="1" x14ac:dyDescent="0.25">
      <c r="B35" s="4" t="s">
        <v>25</v>
      </c>
      <c r="C35" s="27">
        <f t="shared" si="2"/>
        <v>0.1398176291793313</v>
      </c>
      <c r="D35" s="27">
        <f t="shared" si="2"/>
        <v>0.1458966565349544</v>
      </c>
      <c r="E35" s="27">
        <f t="shared" si="2"/>
        <v>0.2796352583586626</v>
      </c>
      <c r="F35" s="27">
        <f t="shared" si="2"/>
        <v>0.43465045592705165</v>
      </c>
      <c r="G35" s="27" t="str">
        <f t="shared" ref="G35:J35" si="6">IF(H13=0,"-",H13/$L13)</f>
        <v>-</v>
      </c>
      <c r="H35" s="27" t="str">
        <f t="shared" si="6"/>
        <v>-</v>
      </c>
      <c r="I35" s="27" t="str">
        <f t="shared" si="6"/>
        <v>-</v>
      </c>
      <c r="J35" s="27" t="str">
        <f t="shared" si="6"/>
        <v>-</v>
      </c>
    </row>
    <row r="36" spans="2:10" ht="20.100000000000001" customHeight="1" thickBot="1" x14ac:dyDescent="0.25">
      <c r="B36" s="4" t="s">
        <v>26</v>
      </c>
      <c r="C36" s="27">
        <f t="shared" si="2"/>
        <v>8.3989501312335957E-2</v>
      </c>
      <c r="D36" s="27">
        <f t="shared" si="2"/>
        <v>6.8241469816272965E-2</v>
      </c>
      <c r="E36" s="27">
        <f t="shared" si="2"/>
        <v>0.21522309711286089</v>
      </c>
      <c r="F36" s="27">
        <f t="shared" si="2"/>
        <v>0.62467191601049865</v>
      </c>
      <c r="G36" s="27" t="str">
        <f t="shared" ref="G36:J36" si="7">IF(H14=0,"-",H14/$L14)</f>
        <v>-</v>
      </c>
      <c r="H36" s="27" t="str">
        <f t="shared" si="7"/>
        <v>-</v>
      </c>
      <c r="I36" s="27" t="str">
        <f t="shared" si="7"/>
        <v>-</v>
      </c>
      <c r="J36" s="27">
        <f t="shared" si="7"/>
        <v>7.874015748031496E-3</v>
      </c>
    </row>
    <row r="37" spans="2:10" ht="20.100000000000001" customHeight="1" thickBot="1" x14ac:dyDescent="0.25">
      <c r="B37" s="4" t="s">
        <v>27</v>
      </c>
      <c r="C37" s="27">
        <f t="shared" si="2"/>
        <v>9.0163934426229511E-2</v>
      </c>
      <c r="D37" s="27">
        <f t="shared" si="2"/>
        <v>7.3770491803278687E-2</v>
      </c>
      <c r="E37" s="27">
        <f t="shared" si="2"/>
        <v>0.31967213114754101</v>
      </c>
      <c r="F37" s="27">
        <f t="shared" si="2"/>
        <v>0.51639344262295084</v>
      </c>
      <c r="G37" s="27" t="str">
        <f t="shared" ref="G37:J37" si="8">IF(H15=0,"-",H15/$L15)</f>
        <v>-</v>
      </c>
      <c r="H37" s="27" t="str">
        <f t="shared" si="8"/>
        <v>-</v>
      </c>
      <c r="I37" s="27" t="str">
        <f t="shared" si="8"/>
        <v>-</v>
      </c>
      <c r="J37" s="27" t="str">
        <f t="shared" si="8"/>
        <v>-</v>
      </c>
    </row>
    <row r="38" spans="2:10" ht="20.100000000000001" customHeight="1" thickBot="1" x14ac:dyDescent="0.25">
      <c r="B38" s="4" t="s">
        <v>28</v>
      </c>
      <c r="C38" s="27">
        <f t="shared" si="2"/>
        <v>0.19318181818181818</v>
      </c>
      <c r="D38" s="27">
        <f t="shared" si="2"/>
        <v>0.15227272727272728</v>
      </c>
      <c r="E38" s="27">
        <f t="shared" si="2"/>
        <v>0.27045454545454545</v>
      </c>
      <c r="F38" s="27">
        <f t="shared" si="2"/>
        <v>0.37727272727272726</v>
      </c>
      <c r="G38" s="27" t="str">
        <f t="shared" ref="G38:J38" si="9">IF(H16=0,"-",H16/$L16)</f>
        <v>-</v>
      </c>
      <c r="H38" s="27" t="str">
        <f t="shared" si="9"/>
        <v>-</v>
      </c>
      <c r="I38" s="27">
        <f t="shared" si="9"/>
        <v>4.5454545454545452E-3</v>
      </c>
      <c r="J38" s="27">
        <f t="shared" si="9"/>
        <v>2.2727272727272726E-3</v>
      </c>
    </row>
    <row r="39" spans="2:10" ht="20.100000000000001" customHeight="1" thickBot="1" x14ac:dyDescent="0.25">
      <c r="B39" s="4" t="s">
        <v>29</v>
      </c>
      <c r="C39" s="27">
        <f t="shared" si="2"/>
        <v>0.21379310344827587</v>
      </c>
      <c r="D39" s="27">
        <f t="shared" si="2"/>
        <v>0.13333333333333333</v>
      </c>
      <c r="E39" s="27">
        <f t="shared" si="2"/>
        <v>0.2413793103448276</v>
      </c>
      <c r="F39" s="27">
        <f t="shared" si="2"/>
        <v>0.41149425287356323</v>
      </c>
      <c r="G39" s="27" t="str">
        <f t="shared" ref="G39:J39" si="10">IF(H17=0,"-",H17/$L17)</f>
        <v>-</v>
      </c>
      <c r="H39" s="27" t="str">
        <f t="shared" si="10"/>
        <v>-</v>
      </c>
      <c r="I39" s="27" t="str">
        <f t="shared" si="10"/>
        <v>-</v>
      </c>
      <c r="J39" s="27" t="str">
        <f t="shared" si="10"/>
        <v>-</v>
      </c>
    </row>
    <row r="40" spans="2:10" ht="20.100000000000001" customHeight="1" thickBot="1" x14ac:dyDescent="0.25">
      <c r="B40" s="4" t="s">
        <v>30</v>
      </c>
      <c r="C40" s="27">
        <f t="shared" si="2"/>
        <v>0.1396508728179551</v>
      </c>
      <c r="D40" s="27">
        <f t="shared" si="2"/>
        <v>0.12801330008312553</v>
      </c>
      <c r="E40" s="27">
        <f t="shared" si="2"/>
        <v>0.29093931837073983</v>
      </c>
      <c r="F40" s="27">
        <f t="shared" si="2"/>
        <v>0.43890274314214461</v>
      </c>
      <c r="G40" s="27" t="str">
        <f t="shared" ref="G40:J40" si="11">IF(H18=0,"-",H18/$L18)</f>
        <v>-</v>
      </c>
      <c r="H40" s="27" t="str">
        <f t="shared" si="11"/>
        <v>-</v>
      </c>
      <c r="I40" s="27" t="str">
        <f t="shared" si="11"/>
        <v>-</v>
      </c>
      <c r="J40" s="27">
        <f t="shared" si="11"/>
        <v>2.4937655860349127E-3</v>
      </c>
    </row>
    <row r="41" spans="2:10" ht="20.100000000000001" customHeight="1" thickBot="1" x14ac:dyDescent="0.25">
      <c r="B41" s="4" t="s">
        <v>31</v>
      </c>
      <c r="C41" s="27">
        <f t="shared" si="2"/>
        <v>0.11551724137931034</v>
      </c>
      <c r="D41" s="27">
        <f t="shared" si="2"/>
        <v>8.6206896551724144E-2</v>
      </c>
      <c r="E41" s="27">
        <f t="shared" si="2"/>
        <v>0.28706896551724137</v>
      </c>
      <c r="F41" s="27">
        <f t="shared" si="2"/>
        <v>0.5094827586206897</v>
      </c>
      <c r="G41" s="27">
        <f t="shared" ref="G41:J41" si="12">IF(H19=0,"-",H19/$L19)</f>
        <v>1.7241379310344827E-3</v>
      </c>
      <c r="H41" s="27" t="str">
        <f t="shared" si="12"/>
        <v>-</v>
      </c>
      <c r="I41" s="27" t="str">
        <f t="shared" si="12"/>
        <v>-</v>
      </c>
      <c r="J41" s="27" t="str">
        <f t="shared" si="12"/>
        <v>-</v>
      </c>
    </row>
    <row r="42" spans="2:10" ht="20.100000000000001" customHeight="1" thickBot="1" x14ac:dyDescent="0.25">
      <c r="B42" s="4" t="s">
        <v>32</v>
      </c>
      <c r="C42" s="27">
        <f t="shared" si="2"/>
        <v>0.16753926701570682</v>
      </c>
      <c r="D42" s="27">
        <f t="shared" si="2"/>
        <v>8.9005235602094238E-2</v>
      </c>
      <c r="E42" s="27">
        <f t="shared" si="2"/>
        <v>0.19895287958115182</v>
      </c>
      <c r="F42" s="27">
        <f t="shared" si="2"/>
        <v>0.54450261780104714</v>
      </c>
      <c r="G42" s="27" t="str">
        <f t="shared" ref="G42:J42" si="13">IF(H20=0,"-",H20/$L20)</f>
        <v>-</v>
      </c>
      <c r="H42" s="27" t="str">
        <f t="shared" si="13"/>
        <v>-</v>
      </c>
      <c r="I42" s="27" t="str">
        <f t="shared" si="13"/>
        <v>-</v>
      </c>
      <c r="J42" s="27" t="str">
        <f t="shared" si="13"/>
        <v>-</v>
      </c>
    </row>
    <row r="43" spans="2:10" ht="20.100000000000001" customHeight="1" thickBot="1" x14ac:dyDescent="0.25">
      <c r="B43" s="4" t="s">
        <v>33</v>
      </c>
      <c r="C43" s="27">
        <f t="shared" si="2"/>
        <v>0.18276762402088773</v>
      </c>
      <c r="D43" s="27">
        <f t="shared" si="2"/>
        <v>0.14882506527415143</v>
      </c>
      <c r="E43" s="27">
        <f t="shared" si="2"/>
        <v>0.30809399477806787</v>
      </c>
      <c r="F43" s="27">
        <f t="shared" si="2"/>
        <v>0.36031331592689297</v>
      </c>
      <c r="G43" s="27" t="str">
        <f t="shared" ref="G43:J43" si="14">IF(H21=0,"-",H21/$L21)</f>
        <v>-</v>
      </c>
      <c r="H43" s="27" t="str">
        <f t="shared" si="14"/>
        <v>-</v>
      </c>
      <c r="I43" s="27" t="str">
        <f t="shared" si="14"/>
        <v>-</v>
      </c>
      <c r="J43" s="27" t="str">
        <f t="shared" si="14"/>
        <v>-</v>
      </c>
    </row>
    <row r="44" spans="2:10" ht="20.100000000000001" customHeight="1" thickBot="1" x14ac:dyDescent="0.25">
      <c r="B44" s="4" t="s">
        <v>34</v>
      </c>
      <c r="C44" s="27">
        <f t="shared" si="2"/>
        <v>0.11702127659574468</v>
      </c>
      <c r="D44" s="27">
        <f t="shared" si="2"/>
        <v>6.9503546099290783E-2</v>
      </c>
      <c r="E44" s="27">
        <f t="shared" si="2"/>
        <v>0.31418439716312058</v>
      </c>
      <c r="F44" s="27">
        <f t="shared" si="2"/>
        <v>0.49290780141843971</v>
      </c>
      <c r="G44" s="27">
        <f t="shared" ref="G44:J44" si="15">IF(H22=0,"-",H22/$L22)</f>
        <v>4.2553191489361703E-3</v>
      </c>
      <c r="H44" s="27" t="str">
        <f t="shared" si="15"/>
        <v>-</v>
      </c>
      <c r="I44" s="27">
        <f t="shared" si="15"/>
        <v>1.4184397163120568E-3</v>
      </c>
      <c r="J44" s="27">
        <f t="shared" si="15"/>
        <v>7.0921985815602842E-4</v>
      </c>
    </row>
    <row r="45" spans="2:10" ht="20.100000000000001" customHeight="1" thickBot="1" x14ac:dyDescent="0.25">
      <c r="B45" s="4" t="s">
        <v>35</v>
      </c>
      <c r="C45" s="27">
        <f t="shared" si="2"/>
        <v>0.19495412844036697</v>
      </c>
      <c r="D45" s="27">
        <f t="shared" si="2"/>
        <v>0.16513761467889909</v>
      </c>
      <c r="E45" s="27">
        <f t="shared" si="2"/>
        <v>0.27522935779816515</v>
      </c>
      <c r="F45" s="27">
        <f t="shared" si="2"/>
        <v>0.36238532110091742</v>
      </c>
      <c r="G45" s="27" t="str">
        <f t="shared" ref="G45:J45" si="16">IF(H23=0,"-",H23/$L23)</f>
        <v>-</v>
      </c>
      <c r="H45" s="27">
        <f t="shared" si="16"/>
        <v>2.2935779816513763E-3</v>
      </c>
      <c r="I45" s="27" t="str">
        <f t="shared" si="16"/>
        <v>-</v>
      </c>
      <c r="J45" s="27" t="str">
        <f t="shared" si="16"/>
        <v>-</v>
      </c>
    </row>
    <row r="46" spans="2:10" ht="20.100000000000001" customHeight="1" thickBot="1" x14ac:dyDescent="0.25">
      <c r="B46" s="4" t="s">
        <v>36</v>
      </c>
      <c r="C46" s="27">
        <f t="shared" si="2"/>
        <v>0.25</v>
      </c>
      <c r="D46" s="27">
        <f t="shared" si="2"/>
        <v>0.125</v>
      </c>
      <c r="E46" s="27">
        <f t="shared" si="2"/>
        <v>0.125</v>
      </c>
      <c r="F46" s="27">
        <f t="shared" si="2"/>
        <v>0.5</v>
      </c>
      <c r="G46" s="27" t="str">
        <f t="shared" ref="G46:J46" si="17">IF(H24=0,"-",H24/$L24)</f>
        <v>-</v>
      </c>
      <c r="H46" s="27" t="str">
        <f t="shared" si="17"/>
        <v>-</v>
      </c>
      <c r="I46" s="27" t="str">
        <f t="shared" si="17"/>
        <v>-</v>
      </c>
      <c r="J46" s="27" t="str">
        <f t="shared" si="17"/>
        <v>-</v>
      </c>
    </row>
    <row r="47" spans="2:10" ht="20.100000000000001" customHeight="1" thickBot="1" x14ac:dyDescent="0.25">
      <c r="B47" s="5" t="s">
        <v>37</v>
      </c>
      <c r="C47" s="27">
        <f t="shared" si="2"/>
        <v>0.14527027027027026</v>
      </c>
      <c r="D47" s="27">
        <f t="shared" si="2"/>
        <v>6.7567567567567571E-2</v>
      </c>
      <c r="E47" s="27">
        <f t="shared" si="2"/>
        <v>0.30743243243243246</v>
      </c>
      <c r="F47" s="27">
        <f t="shared" si="2"/>
        <v>0.45270270270270269</v>
      </c>
      <c r="G47" s="27" t="str">
        <f t="shared" ref="G47:J47" si="18">IF(H25=0,"-",H25/$L25)</f>
        <v>-</v>
      </c>
      <c r="H47" s="27" t="str">
        <f t="shared" si="18"/>
        <v>-</v>
      </c>
      <c r="I47" s="27" t="str">
        <f t="shared" si="18"/>
        <v>-</v>
      </c>
      <c r="J47" s="27">
        <f t="shared" si="18"/>
        <v>2.7027027027027029E-2</v>
      </c>
    </row>
    <row r="48" spans="2:10" ht="20.100000000000001" customHeight="1" thickBot="1" x14ac:dyDescent="0.25">
      <c r="B48" s="6" t="s">
        <v>38</v>
      </c>
      <c r="C48" s="28">
        <f t="shared" si="2"/>
        <v>0.18571428571428572</v>
      </c>
      <c r="D48" s="28">
        <f t="shared" si="2"/>
        <v>0.1</v>
      </c>
      <c r="E48" s="28">
        <f t="shared" si="2"/>
        <v>5.7142857142857141E-2</v>
      </c>
      <c r="F48" s="28">
        <f t="shared" si="2"/>
        <v>0.65714285714285714</v>
      </c>
      <c r="G48" s="28" t="str">
        <f t="shared" ref="G48:J48" si="19">IF(H26=0,"-",H26/$L26)</f>
        <v>-</v>
      </c>
      <c r="H48" s="28" t="str">
        <f t="shared" si="19"/>
        <v>-</v>
      </c>
      <c r="I48" s="28" t="str">
        <f t="shared" si="19"/>
        <v>-</v>
      </c>
      <c r="J48" s="28" t="str">
        <f t="shared" si="19"/>
        <v>-</v>
      </c>
    </row>
    <row r="49" spans="2:10" ht="20.100000000000001" customHeight="1" thickBot="1" x14ac:dyDescent="0.25">
      <c r="B49" s="7" t="s">
        <v>39</v>
      </c>
      <c r="C49" s="26">
        <f t="shared" si="2"/>
        <v>0.14374801817989641</v>
      </c>
      <c r="D49" s="26">
        <f t="shared" si="2"/>
        <v>0.11246168481133073</v>
      </c>
      <c r="E49" s="26">
        <f t="shared" si="2"/>
        <v>0.2755522672021985</v>
      </c>
      <c r="F49" s="26">
        <f t="shared" si="2"/>
        <v>0.46263608498044606</v>
      </c>
      <c r="G49" s="26">
        <f t="shared" ref="G49:J49" si="20">IF(H27=0,"-",H27/$L27)</f>
        <v>2.4310326603953071E-3</v>
      </c>
      <c r="H49" s="26">
        <f t="shared" si="20"/>
        <v>7.3987950533770217E-4</v>
      </c>
      <c r="I49" s="26">
        <f t="shared" si="20"/>
        <v>4.2278828876440123E-4</v>
      </c>
      <c r="J49" s="26">
        <f t="shared" si="20"/>
        <v>2.0082443716309059E-3</v>
      </c>
    </row>
  </sheetData>
  <mergeCells count="3">
    <mergeCell ref="C8:F8"/>
    <mergeCell ref="H8:L8"/>
    <mergeCell ref="C30:J30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topLeftCell="A7"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4" t="s">
        <v>40</v>
      </c>
      <c r="D9" s="64"/>
      <c r="E9" s="64"/>
      <c r="F9" s="64"/>
      <c r="G9" s="64"/>
      <c r="H9" s="65"/>
      <c r="I9" s="66" t="s">
        <v>41</v>
      </c>
      <c r="J9" s="64"/>
      <c r="K9" s="64"/>
      <c r="L9" s="64"/>
      <c r="M9" s="64"/>
      <c r="N9" s="65"/>
      <c r="O9" s="66" t="s">
        <v>42</v>
      </c>
      <c r="P9" s="64"/>
      <c r="Q9" s="64"/>
      <c r="R9" s="64"/>
      <c r="S9" s="64"/>
      <c r="T9" s="65"/>
      <c r="U9" s="66" t="s">
        <v>43</v>
      </c>
      <c r="V9" s="64"/>
      <c r="W9" s="64"/>
      <c r="X9" s="64"/>
      <c r="Y9" s="64"/>
      <c r="Z9" s="65"/>
      <c r="AA9" s="66" t="s">
        <v>44</v>
      </c>
      <c r="AB9" s="64"/>
      <c r="AC9" s="64"/>
      <c r="AD9" s="64"/>
      <c r="AE9" s="64"/>
      <c r="AF9" s="65"/>
      <c r="AG9" s="66" t="s">
        <v>45</v>
      </c>
      <c r="AH9" s="64"/>
      <c r="AI9" s="64"/>
      <c r="AJ9" s="64"/>
      <c r="AK9" s="64"/>
      <c r="AL9" s="65"/>
      <c r="AM9" s="66" t="s">
        <v>46</v>
      </c>
      <c r="AN9" s="64"/>
      <c r="AO9" s="64"/>
      <c r="AP9" s="64"/>
      <c r="AQ9" s="64"/>
      <c r="AR9" s="65"/>
      <c r="AS9" s="66" t="s">
        <v>47</v>
      </c>
      <c r="AT9" s="64"/>
      <c r="AU9" s="64"/>
      <c r="AV9" s="64"/>
      <c r="AW9" s="64"/>
      <c r="AX9" s="65"/>
    </row>
    <row r="10" spans="2:50" ht="63.75" customHeight="1" thickBot="1" x14ac:dyDescent="0.25">
      <c r="C10" s="60" t="s">
        <v>48</v>
      </c>
      <c r="D10" s="62" t="s">
        <v>248</v>
      </c>
      <c r="E10" s="63"/>
      <c r="F10" s="60" t="s">
        <v>49</v>
      </c>
      <c r="G10" s="60" t="s">
        <v>50</v>
      </c>
      <c r="H10" s="60" t="s">
        <v>51</v>
      </c>
      <c r="I10" s="60" t="s">
        <v>48</v>
      </c>
      <c r="J10" s="62" t="s">
        <v>248</v>
      </c>
      <c r="K10" s="63"/>
      <c r="L10" s="60" t="s">
        <v>49</v>
      </c>
      <c r="M10" s="60" t="s">
        <v>50</v>
      </c>
      <c r="N10" s="60" t="s">
        <v>51</v>
      </c>
      <c r="O10" s="60" t="s">
        <v>48</v>
      </c>
      <c r="P10" s="62" t="s">
        <v>248</v>
      </c>
      <c r="Q10" s="63"/>
      <c r="R10" s="60" t="s">
        <v>49</v>
      </c>
      <c r="S10" s="60" t="s">
        <v>50</v>
      </c>
      <c r="T10" s="60" t="s">
        <v>51</v>
      </c>
      <c r="U10" s="60" t="s">
        <v>48</v>
      </c>
      <c r="V10" s="62" t="s">
        <v>248</v>
      </c>
      <c r="W10" s="63"/>
      <c r="X10" s="60" t="s">
        <v>49</v>
      </c>
      <c r="Y10" s="60" t="s">
        <v>50</v>
      </c>
      <c r="Z10" s="60" t="s">
        <v>51</v>
      </c>
      <c r="AA10" s="60" t="s">
        <v>48</v>
      </c>
      <c r="AB10" s="62" t="s">
        <v>248</v>
      </c>
      <c r="AC10" s="63"/>
      <c r="AD10" s="60" t="s">
        <v>49</v>
      </c>
      <c r="AE10" s="60" t="s">
        <v>50</v>
      </c>
      <c r="AF10" s="60" t="s">
        <v>51</v>
      </c>
      <c r="AG10" s="60" t="s">
        <v>48</v>
      </c>
      <c r="AH10" s="62" t="s">
        <v>248</v>
      </c>
      <c r="AI10" s="63"/>
      <c r="AJ10" s="60" t="s">
        <v>49</v>
      </c>
      <c r="AK10" s="60" t="s">
        <v>50</v>
      </c>
      <c r="AL10" s="60" t="s">
        <v>51</v>
      </c>
      <c r="AM10" s="60" t="s">
        <v>48</v>
      </c>
      <c r="AN10" s="62" t="s">
        <v>248</v>
      </c>
      <c r="AO10" s="63"/>
      <c r="AP10" s="60" t="s">
        <v>49</v>
      </c>
      <c r="AQ10" s="60" t="s">
        <v>50</v>
      </c>
      <c r="AR10" s="60" t="s">
        <v>51</v>
      </c>
      <c r="AS10" s="60" t="s">
        <v>48</v>
      </c>
      <c r="AT10" s="62" t="s">
        <v>248</v>
      </c>
      <c r="AU10" s="63"/>
      <c r="AV10" s="60" t="s">
        <v>49</v>
      </c>
      <c r="AW10" s="60" t="s">
        <v>50</v>
      </c>
      <c r="AX10" s="60" t="s">
        <v>51</v>
      </c>
    </row>
    <row r="11" spans="2:50" ht="20.100000000000001" customHeight="1" thickBot="1" x14ac:dyDescent="0.25">
      <c r="C11" s="61"/>
      <c r="D11" s="55" t="s">
        <v>246</v>
      </c>
      <c r="E11" s="55" t="s">
        <v>247</v>
      </c>
      <c r="F11" s="61"/>
      <c r="G11" s="61"/>
      <c r="H11" s="61"/>
      <c r="I11" s="61"/>
      <c r="J11" s="55" t="s">
        <v>246</v>
      </c>
      <c r="K11" s="55" t="s">
        <v>247</v>
      </c>
      <c r="L11" s="61"/>
      <c r="M11" s="61"/>
      <c r="N11" s="61"/>
      <c r="O11" s="61"/>
      <c r="P11" s="55" t="s">
        <v>246</v>
      </c>
      <c r="Q11" s="55" t="s">
        <v>247</v>
      </c>
      <c r="R11" s="61"/>
      <c r="S11" s="61"/>
      <c r="T11" s="61"/>
      <c r="U11" s="61"/>
      <c r="V11" s="55" t="s">
        <v>246</v>
      </c>
      <c r="W11" s="55" t="s">
        <v>247</v>
      </c>
      <c r="X11" s="61"/>
      <c r="Y11" s="61"/>
      <c r="Z11" s="61"/>
      <c r="AA11" s="61"/>
      <c r="AB11" s="55" t="s">
        <v>246</v>
      </c>
      <c r="AC11" s="55" t="s">
        <v>247</v>
      </c>
      <c r="AD11" s="61"/>
      <c r="AE11" s="61"/>
      <c r="AF11" s="61"/>
      <c r="AG11" s="61"/>
      <c r="AH11" s="55" t="s">
        <v>246</v>
      </c>
      <c r="AI11" s="55" t="s">
        <v>247</v>
      </c>
      <c r="AJ11" s="61"/>
      <c r="AK11" s="61"/>
      <c r="AL11" s="61"/>
      <c r="AM11" s="61"/>
      <c r="AN11" s="55" t="s">
        <v>246</v>
      </c>
      <c r="AO11" s="55" t="s">
        <v>247</v>
      </c>
      <c r="AP11" s="61"/>
      <c r="AQ11" s="61"/>
      <c r="AR11" s="61"/>
      <c r="AS11" s="61"/>
      <c r="AT11" s="55" t="s">
        <v>246</v>
      </c>
      <c r="AU11" s="55" t="s">
        <v>247</v>
      </c>
      <c r="AV11" s="61"/>
      <c r="AW11" s="61"/>
      <c r="AX11" s="61"/>
    </row>
    <row r="12" spans="2:50" ht="20.100000000000001" customHeight="1" thickBot="1" x14ac:dyDescent="0.25">
      <c r="B12" s="3" t="s">
        <v>22</v>
      </c>
      <c r="C12" s="18">
        <v>11139</v>
      </c>
      <c r="D12" s="18">
        <v>1709</v>
      </c>
      <c r="E12" s="18">
        <v>1127</v>
      </c>
      <c r="F12" s="18">
        <v>58</v>
      </c>
      <c r="G12" s="18">
        <v>13929</v>
      </c>
      <c r="H12" s="18">
        <v>12857</v>
      </c>
      <c r="I12" s="18">
        <v>3190</v>
      </c>
      <c r="J12" s="18">
        <v>524</v>
      </c>
      <c r="K12" s="18">
        <v>14</v>
      </c>
      <c r="L12" s="18">
        <v>0</v>
      </c>
      <c r="M12" s="18">
        <v>3709</v>
      </c>
      <c r="N12" s="18">
        <v>155</v>
      </c>
      <c r="O12" s="18">
        <v>25</v>
      </c>
      <c r="P12" s="18">
        <v>0</v>
      </c>
      <c r="Q12" s="18">
        <v>0</v>
      </c>
      <c r="R12" s="18">
        <v>1</v>
      </c>
      <c r="S12" s="18">
        <v>19</v>
      </c>
      <c r="T12" s="18">
        <v>84</v>
      </c>
      <c r="U12" s="18">
        <v>5784</v>
      </c>
      <c r="V12" s="18">
        <v>1179</v>
      </c>
      <c r="W12" s="18">
        <v>1112</v>
      </c>
      <c r="X12" s="18">
        <v>16</v>
      </c>
      <c r="Y12" s="18">
        <v>7949</v>
      </c>
      <c r="Z12" s="18">
        <v>9011</v>
      </c>
      <c r="AA12" s="18">
        <v>1632</v>
      </c>
      <c r="AB12" s="18">
        <v>0</v>
      </c>
      <c r="AC12" s="18">
        <v>0</v>
      </c>
      <c r="AD12" s="18">
        <v>40</v>
      </c>
      <c r="AE12" s="18">
        <v>1683</v>
      </c>
      <c r="AF12" s="18">
        <v>3226</v>
      </c>
      <c r="AG12" s="18">
        <v>503</v>
      </c>
      <c r="AH12" s="18">
        <v>5</v>
      </c>
      <c r="AI12" s="18">
        <v>1</v>
      </c>
      <c r="AJ12" s="18">
        <v>0</v>
      </c>
      <c r="AK12" s="18">
        <v>565</v>
      </c>
      <c r="AL12" s="18">
        <v>361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5</v>
      </c>
      <c r="AT12" s="18">
        <v>1</v>
      </c>
      <c r="AU12" s="18">
        <v>0</v>
      </c>
      <c r="AV12" s="18">
        <v>1</v>
      </c>
      <c r="AW12" s="18">
        <v>4</v>
      </c>
      <c r="AX12" s="18">
        <v>20</v>
      </c>
    </row>
    <row r="13" spans="2:50" ht="20.100000000000001" customHeight="1" thickBot="1" x14ac:dyDescent="0.25">
      <c r="B13" s="4" t="s">
        <v>23</v>
      </c>
      <c r="C13" s="19">
        <v>1145</v>
      </c>
      <c r="D13" s="19">
        <v>394</v>
      </c>
      <c r="E13" s="19">
        <v>91</v>
      </c>
      <c r="F13" s="19">
        <v>15</v>
      </c>
      <c r="G13" s="19">
        <v>1661</v>
      </c>
      <c r="H13" s="19">
        <v>635</v>
      </c>
      <c r="I13" s="19">
        <v>267</v>
      </c>
      <c r="J13" s="19">
        <v>243</v>
      </c>
      <c r="K13" s="19">
        <v>3</v>
      </c>
      <c r="L13" s="19">
        <v>2</v>
      </c>
      <c r="M13" s="19">
        <v>525</v>
      </c>
      <c r="N13" s="19">
        <v>14</v>
      </c>
      <c r="O13" s="19">
        <v>7</v>
      </c>
      <c r="P13" s="19">
        <v>0</v>
      </c>
      <c r="Q13" s="19">
        <v>0</v>
      </c>
      <c r="R13" s="19">
        <v>1</v>
      </c>
      <c r="S13" s="19">
        <v>11</v>
      </c>
      <c r="T13" s="19">
        <v>9</v>
      </c>
      <c r="U13" s="19">
        <v>622</v>
      </c>
      <c r="V13" s="19">
        <v>151</v>
      </c>
      <c r="W13" s="19">
        <v>85</v>
      </c>
      <c r="X13" s="19">
        <v>5</v>
      </c>
      <c r="Y13" s="19">
        <v>872</v>
      </c>
      <c r="Z13" s="19">
        <v>402</v>
      </c>
      <c r="AA13" s="19">
        <v>189</v>
      </c>
      <c r="AB13" s="19">
        <v>0</v>
      </c>
      <c r="AC13" s="19">
        <v>0</v>
      </c>
      <c r="AD13" s="19">
        <v>6</v>
      </c>
      <c r="AE13" s="19">
        <v>191</v>
      </c>
      <c r="AF13" s="19">
        <v>171</v>
      </c>
      <c r="AG13" s="19">
        <v>60</v>
      </c>
      <c r="AH13" s="19">
        <v>0</v>
      </c>
      <c r="AI13" s="19">
        <v>3</v>
      </c>
      <c r="AJ13" s="19">
        <v>1</v>
      </c>
      <c r="AK13" s="19">
        <v>62</v>
      </c>
      <c r="AL13" s="19">
        <v>39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</row>
    <row r="14" spans="2:50" ht="20.100000000000001" customHeight="1" thickBot="1" x14ac:dyDescent="0.25">
      <c r="B14" s="4" t="s">
        <v>24</v>
      </c>
      <c r="C14" s="19">
        <v>1118</v>
      </c>
      <c r="D14" s="19">
        <v>93</v>
      </c>
      <c r="E14" s="19">
        <v>11</v>
      </c>
      <c r="F14" s="19">
        <v>10</v>
      </c>
      <c r="G14" s="19">
        <v>1291</v>
      </c>
      <c r="H14" s="19">
        <v>962</v>
      </c>
      <c r="I14" s="19">
        <v>300</v>
      </c>
      <c r="J14" s="19">
        <v>44</v>
      </c>
      <c r="K14" s="19">
        <v>0</v>
      </c>
      <c r="L14" s="19">
        <v>0</v>
      </c>
      <c r="M14" s="19">
        <v>347</v>
      </c>
      <c r="N14" s="19">
        <v>8</v>
      </c>
      <c r="O14" s="19">
        <v>5</v>
      </c>
      <c r="P14" s="19">
        <v>0</v>
      </c>
      <c r="Q14" s="19">
        <v>0</v>
      </c>
      <c r="R14" s="19">
        <v>0</v>
      </c>
      <c r="S14" s="19">
        <v>8</v>
      </c>
      <c r="T14" s="19">
        <v>9</v>
      </c>
      <c r="U14" s="19">
        <v>540</v>
      </c>
      <c r="V14" s="19">
        <v>48</v>
      </c>
      <c r="W14" s="19">
        <v>11</v>
      </c>
      <c r="X14" s="19">
        <v>7</v>
      </c>
      <c r="Y14" s="19">
        <v>705</v>
      </c>
      <c r="Z14" s="19">
        <v>635</v>
      </c>
      <c r="AA14" s="19">
        <v>250</v>
      </c>
      <c r="AB14" s="19">
        <v>0</v>
      </c>
      <c r="AC14" s="19">
        <v>0</v>
      </c>
      <c r="AD14" s="19">
        <v>3</v>
      </c>
      <c r="AE14" s="19">
        <v>210</v>
      </c>
      <c r="AF14" s="19">
        <v>293</v>
      </c>
      <c r="AG14" s="19">
        <v>23</v>
      </c>
      <c r="AH14" s="19">
        <v>1</v>
      </c>
      <c r="AI14" s="19">
        <v>0</v>
      </c>
      <c r="AJ14" s="19">
        <v>0</v>
      </c>
      <c r="AK14" s="19">
        <v>21</v>
      </c>
      <c r="AL14" s="19">
        <v>15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2</v>
      </c>
    </row>
    <row r="15" spans="2:50" ht="20.100000000000001" customHeight="1" thickBot="1" x14ac:dyDescent="0.25">
      <c r="B15" s="4" t="s">
        <v>25</v>
      </c>
      <c r="C15" s="19">
        <v>1759</v>
      </c>
      <c r="D15" s="19">
        <v>794</v>
      </c>
      <c r="E15" s="19">
        <v>20</v>
      </c>
      <c r="F15" s="19">
        <v>3</v>
      </c>
      <c r="G15" s="19">
        <v>2677</v>
      </c>
      <c r="H15" s="19">
        <v>2227</v>
      </c>
      <c r="I15" s="19">
        <v>534</v>
      </c>
      <c r="J15" s="19">
        <v>75</v>
      </c>
      <c r="K15" s="19">
        <v>1</v>
      </c>
      <c r="L15" s="19">
        <v>0</v>
      </c>
      <c r="M15" s="19">
        <v>599</v>
      </c>
      <c r="N15" s="19">
        <v>24</v>
      </c>
      <c r="O15" s="19">
        <v>8</v>
      </c>
      <c r="P15" s="19">
        <v>0</v>
      </c>
      <c r="Q15" s="19">
        <v>0</v>
      </c>
      <c r="R15" s="19">
        <v>0</v>
      </c>
      <c r="S15" s="19">
        <v>8</v>
      </c>
      <c r="T15" s="19">
        <v>14</v>
      </c>
      <c r="U15" s="19">
        <v>849</v>
      </c>
      <c r="V15" s="19">
        <v>719</v>
      </c>
      <c r="W15" s="19">
        <v>19</v>
      </c>
      <c r="X15" s="19">
        <v>3</v>
      </c>
      <c r="Y15" s="19">
        <v>1674</v>
      </c>
      <c r="Z15" s="19">
        <v>1735</v>
      </c>
      <c r="AA15" s="19">
        <v>319</v>
      </c>
      <c r="AB15" s="19">
        <v>0</v>
      </c>
      <c r="AC15" s="19">
        <v>0</v>
      </c>
      <c r="AD15" s="19">
        <v>0</v>
      </c>
      <c r="AE15" s="19">
        <v>319</v>
      </c>
      <c r="AF15" s="19">
        <v>420</v>
      </c>
      <c r="AG15" s="19">
        <v>49</v>
      </c>
      <c r="AH15" s="19">
        <v>0</v>
      </c>
      <c r="AI15" s="19">
        <v>0</v>
      </c>
      <c r="AJ15" s="19">
        <v>0</v>
      </c>
      <c r="AK15" s="19">
        <v>76</v>
      </c>
      <c r="AL15" s="19">
        <v>34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1</v>
      </c>
      <c r="AX15" s="19">
        <v>0</v>
      </c>
    </row>
    <row r="16" spans="2:50" ht="20.100000000000001" customHeight="1" thickBot="1" x14ac:dyDescent="0.25">
      <c r="B16" s="4" t="s">
        <v>26</v>
      </c>
      <c r="C16" s="19">
        <v>2564</v>
      </c>
      <c r="D16" s="19">
        <v>595</v>
      </c>
      <c r="E16" s="19">
        <v>305</v>
      </c>
      <c r="F16" s="19">
        <v>10</v>
      </c>
      <c r="G16" s="19">
        <v>3407</v>
      </c>
      <c r="H16" s="19">
        <v>2244</v>
      </c>
      <c r="I16" s="19">
        <v>1262</v>
      </c>
      <c r="J16" s="19">
        <v>284</v>
      </c>
      <c r="K16" s="19">
        <v>32</v>
      </c>
      <c r="L16" s="19">
        <v>0</v>
      </c>
      <c r="M16" s="19">
        <v>1575</v>
      </c>
      <c r="N16" s="19">
        <v>14</v>
      </c>
      <c r="O16" s="19">
        <v>4</v>
      </c>
      <c r="P16" s="19">
        <v>0</v>
      </c>
      <c r="Q16" s="19">
        <v>0</v>
      </c>
      <c r="R16" s="19">
        <v>1</v>
      </c>
      <c r="S16" s="19">
        <v>3</v>
      </c>
      <c r="T16" s="19">
        <v>20</v>
      </c>
      <c r="U16" s="19">
        <v>911</v>
      </c>
      <c r="V16" s="19">
        <v>308</v>
      </c>
      <c r="W16" s="19">
        <v>273</v>
      </c>
      <c r="X16" s="19">
        <v>2</v>
      </c>
      <c r="Y16" s="19">
        <v>1467</v>
      </c>
      <c r="Z16" s="19">
        <v>1617</v>
      </c>
      <c r="AA16" s="19">
        <v>193</v>
      </c>
      <c r="AB16" s="19">
        <v>0</v>
      </c>
      <c r="AC16" s="19">
        <v>0</v>
      </c>
      <c r="AD16" s="19">
        <v>7</v>
      </c>
      <c r="AE16" s="19">
        <v>173</v>
      </c>
      <c r="AF16" s="19">
        <v>509</v>
      </c>
      <c r="AG16" s="19">
        <v>194</v>
      </c>
      <c r="AH16" s="19">
        <v>3</v>
      </c>
      <c r="AI16" s="19">
        <v>0</v>
      </c>
      <c r="AJ16" s="19">
        <v>0</v>
      </c>
      <c r="AK16" s="19">
        <v>189</v>
      </c>
      <c r="AL16" s="19">
        <v>80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4</v>
      </c>
    </row>
    <row r="17" spans="2:50" ht="20.100000000000001" customHeight="1" thickBot="1" x14ac:dyDescent="0.25">
      <c r="B17" s="4" t="s">
        <v>27</v>
      </c>
      <c r="C17" s="19">
        <v>650</v>
      </c>
      <c r="D17" s="19">
        <v>101</v>
      </c>
      <c r="E17" s="19">
        <v>12</v>
      </c>
      <c r="F17" s="19">
        <v>0</v>
      </c>
      <c r="G17" s="19">
        <v>771</v>
      </c>
      <c r="H17" s="19">
        <v>470</v>
      </c>
      <c r="I17" s="19">
        <v>173</v>
      </c>
      <c r="J17" s="19">
        <v>83</v>
      </c>
      <c r="K17" s="19">
        <v>6</v>
      </c>
      <c r="L17" s="19">
        <v>0</v>
      </c>
      <c r="M17" s="19">
        <v>259</v>
      </c>
      <c r="N17" s="19">
        <v>16</v>
      </c>
      <c r="O17" s="19">
        <v>1</v>
      </c>
      <c r="P17" s="19">
        <v>0</v>
      </c>
      <c r="Q17" s="19">
        <v>0</v>
      </c>
      <c r="R17" s="19">
        <v>0</v>
      </c>
      <c r="S17" s="19">
        <v>0</v>
      </c>
      <c r="T17" s="19">
        <v>3</v>
      </c>
      <c r="U17" s="19">
        <v>389</v>
      </c>
      <c r="V17" s="19">
        <v>15</v>
      </c>
      <c r="W17" s="19">
        <v>6</v>
      </c>
      <c r="X17" s="19">
        <v>0</v>
      </c>
      <c r="Y17" s="19">
        <v>403</v>
      </c>
      <c r="Z17" s="19">
        <v>333</v>
      </c>
      <c r="AA17" s="19">
        <v>59</v>
      </c>
      <c r="AB17" s="19">
        <v>0</v>
      </c>
      <c r="AC17" s="19">
        <v>0</v>
      </c>
      <c r="AD17" s="19">
        <v>0</v>
      </c>
      <c r="AE17" s="19">
        <v>78</v>
      </c>
      <c r="AF17" s="19">
        <v>109</v>
      </c>
      <c r="AG17" s="19">
        <v>28</v>
      </c>
      <c r="AH17" s="19">
        <v>3</v>
      </c>
      <c r="AI17" s="19">
        <v>0</v>
      </c>
      <c r="AJ17" s="19">
        <v>0</v>
      </c>
      <c r="AK17" s="19">
        <v>30</v>
      </c>
      <c r="AL17" s="19">
        <v>8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1</v>
      </c>
      <c r="AX17" s="19">
        <v>1</v>
      </c>
    </row>
    <row r="18" spans="2:50" ht="20.100000000000001" customHeight="1" thickBot="1" x14ac:dyDescent="0.25">
      <c r="B18" s="4" t="s">
        <v>28</v>
      </c>
      <c r="C18" s="19">
        <v>2129</v>
      </c>
      <c r="D18" s="19">
        <v>81</v>
      </c>
      <c r="E18" s="19">
        <v>24</v>
      </c>
      <c r="F18" s="19">
        <v>35</v>
      </c>
      <c r="G18" s="19">
        <v>2176</v>
      </c>
      <c r="H18" s="19">
        <v>3120</v>
      </c>
      <c r="I18" s="19">
        <v>609</v>
      </c>
      <c r="J18" s="19">
        <v>8</v>
      </c>
      <c r="K18" s="19">
        <v>1</v>
      </c>
      <c r="L18" s="19">
        <v>4</v>
      </c>
      <c r="M18" s="19">
        <v>647</v>
      </c>
      <c r="N18" s="19">
        <v>69</v>
      </c>
      <c r="O18" s="19">
        <v>2</v>
      </c>
      <c r="P18" s="19">
        <v>0</v>
      </c>
      <c r="Q18" s="19">
        <v>0</v>
      </c>
      <c r="R18" s="19">
        <v>0</v>
      </c>
      <c r="S18" s="19">
        <v>9</v>
      </c>
      <c r="T18" s="19">
        <v>15</v>
      </c>
      <c r="U18" s="19">
        <v>1078</v>
      </c>
      <c r="V18" s="19">
        <v>71</v>
      </c>
      <c r="W18" s="19">
        <v>23</v>
      </c>
      <c r="X18" s="19">
        <v>5</v>
      </c>
      <c r="Y18" s="19">
        <v>1094</v>
      </c>
      <c r="Z18" s="19">
        <v>2286</v>
      </c>
      <c r="AA18" s="19">
        <v>393</v>
      </c>
      <c r="AB18" s="19">
        <v>0</v>
      </c>
      <c r="AC18" s="19">
        <v>0</v>
      </c>
      <c r="AD18" s="19">
        <v>26</v>
      </c>
      <c r="AE18" s="19">
        <v>384</v>
      </c>
      <c r="AF18" s="19">
        <v>690</v>
      </c>
      <c r="AG18" s="19">
        <v>47</v>
      </c>
      <c r="AH18" s="19">
        <v>2</v>
      </c>
      <c r="AI18" s="19">
        <v>0</v>
      </c>
      <c r="AJ18" s="19">
        <v>0</v>
      </c>
      <c r="AK18" s="19">
        <v>41</v>
      </c>
      <c r="AL18" s="19">
        <v>57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1</v>
      </c>
      <c r="AX18" s="19">
        <v>3</v>
      </c>
    </row>
    <row r="19" spans="2:50" ht="20.100000000000001" customHeight="1" thickBot="1" x14ac:dyDescent="0.25">
      <c r="B19" s="4" t="s">
        <v>29</v>
      </c>
      <c r="C19" s="19">
        <v>2249</v>
      </c>
      <c r="D19" s="19">
        <v>377</v>
      </c>
      <c r="E19" s="19">
        <v>174</v>
      </c>
      <c r="F19" s="19">
        <v>27</v>
      </c>
      <c r="G19" s="19">
        <v>2362</v>
      </c>
      <c r="H19" s="19">
        <v>5165</v>
      </c>
      <c r="I19" s="19">
        <v>677</v>
      </c>
      <c r="J19" s="19">
        <v>113</v>
      </c>
      <c r="K19" s="19">
        <v>9</v>
      </c>
      <c r="L19" s="19">
        <v>13</v>
      </c>
      <c r="M19" s="19">
        <v>800</v>
      </c>
      <c r="N19" s="19">
        <v>34</v>
      </c>
      <c r="O19" s="19">
        <v>11</v>
      </c>
      <c r="P19" s="19">
        <v>0</v>
      </c>
      <c r="Q19" s="19">
        <v>0</v>
      </c>
      <c r="R19" s="19">
        <v>2</v>
      </c>
      <c r="S19" s="19">
        <v>5</v>
      </c>
      <c r="T19" s="19">
        <v>22</v>
      </c>
      <c r="U19" s="19">
        <v>1076</v>
      </c>
      <c r="V19" s="19">
        <v>263</v>
      </c>
      <c r="W19" s="19">
        <v>163</v>
      </c>
      <c r="X19" s="19">
        <v>11</v>
      </c>
      <c r="Y19" s="19">
        <v>1161</v>
      </c>
      <c r="Z19" s="19">
        <v>3888</v>
      </c>
      <c r="AA19" s="19">
        <v>403</v>
      </c>
      <c r="AB19" s="19">
        <v>0</v>
      </c>
      <c r="AC19" s="19">
        <v>0</v>
      </c>
      <c r="AD19" s="19">
        <v>1</v>
      </c>
      <c r="AE19" s="19">
        <v>317</v>
      </c>
      <c r="AF19" s="19">
        <v>1126</v>
      </c>
      <c r="AG19" s="19">
        <v>82</v>
      </c>
      <c r="AH19" s="19">
        <v>1</v>
      </c>
      <c r="AI19" s="19">
        <v>2</v>
      </c>
      <c r="AJ19" s="19">
        <v>0</v>
      </c>
      <c r="AK19" s="19">
        <v>79</v>
      </c>
      <c r="AL19" s="19">
        <v>88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7</v>
      </c>
    </row>
    <row r="20" spans="2:50" ht="20.100000000000001" customHeight="1" thickBot="1" x14ac:dyDescent="0.25">
      <c r="B20" s="4" t="s">
        <v>30</v>
      </c>
      <c r="C20" s="19">
        <v>8453</v>
      </c>
      <c r="D20" s="19">
        <v>681</v>
      </c>
      <c r="E20" s="19">
        <v>318</v>
      </c>
      <c r="F20" s="19">
        <v>22</v>
      </c>
      <c r="G20" s="19">
        <v>9263</v>
      </c>
      <c r="H20" s="19">
        <v>12950</v>
      </c>
      <c r="I20" s="19">
        <v>2335</v>
      </c>
      <c r="J20" s="19">
        <v>294</v>
      </c>
      <c r="K20" s="19">
        <v>5</v>
      </c>
      <c r="L20" s="19">
        <v>2</v>
      </c>
      <c r="M20" s="19">
        <v>2627</v>
      </c>
      <c r="N20" s="19">
        <v>102</v>
      </c>
      <c r="O20" s="19">
        <v>80</v>
      </c>
      <c r="P20" s="19">
        <v>0</v>
      </c>
      <c r="Q20" s="19">
        <v>0</v>
      </c>
      <c r="R20" s="19">
        <v>0</v>
      </c>
      <c r="S20" s="19">
        <v>57</v>
      </c>
      <c r="T20" s="19">
        <v>246</v>
      </c>
      <c r="U20" s="19">
        <v>4133</v>
      </c>
      <c r="V20" s="19">
        <v>387</v>
      </c>
      <c r="W20" s="19">
        <v>313</v>
      </c>
      <c r="X20" s="19">
        <v>20</v>
      </c>
      <c r="Y20" s="19">
        <v>4679</v>
      </c>
      <c r="Z20" s="19">
        <v>9031</v>
      </c>
      <c r="AA20" s="19">
        <v>1712</v>
      </c>
      <c r="AB20" s="19">
        <v>0</v>
      </c>
      <c r="AC20" s="19">
        <v>0</v>
      </c>
      <c r="AD20" s="19">
        <v>0</v>
      </c>
      <c r="AE20" s="19">
        <v>1685</v>
      </c>
      <c r="AF20" s="19">
        <v>3318</v>
      </c>
      <c r="AG20" s="19">
        <v>181</v>
      </c>
      <c r="AH20" s="19">
        <v>0</v>
      </c>
      <c r="AI20" s="19">
        <v>0</v>
      </c>
      <c r="AJ20" s="19">
        <v>0</v>
      </c>
      <c r="AK20" s="19">
        <v>206</v>
      </c>
      <c r="AL20" s="19">
        <v>199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12</v>
      </c>
      <c r="AT20" s="19">
        <v>0</v>
      </c>
      <c r="AU20" s="19">
        <v>0</v>
      </c>
      <c r="AV20" s="19">
        <v>0</v>
      </c>
      <c r="AW20" s="19">
        <v>9</v>
      </c>
      <c r="AX20" s="19">
        <v>54</v>
      </c>
    </row>
    <row r="21" spans="2:50" ht="20.100000000000001" customHeight="1" thickBot="1" x14ac:dyDescent="0.25">
      <c r="B21" s="4" t="s">
        <v>31</v>
      </c>
      <c r="C21" s="19">
        <v>7913</v>
      </c>
      <c r="D21" s="19">
        <v>344</v>
      </c>
      <c r="E21" s="19">
        <v>491</v>
      </c>
      <c r="F21" s="19">
        <v>44</v>
      </c>
      <c r="G21" s="19">
        <v>8868</v>
      </c>
      <c r="H21" s="19">
        <v>6833</v>
      </c>
      <c r="I21" s="19">
        <v>2078</v>
      </c>
      <c r="J21" s="19">
        <v>212</v>
      </c>
      <c r="K21" s="19">
        <v>30</v>
      </c>
      <c r="L21" s="19">
        <v>1</v>
      </c>
      <c r="M21" s="19">
        <v>2315</v>
      </c>
      <c r="N21" s="19">
        <v>55</v>
      </c>
      <c r="O21" s="19">
        <v>16</v>
      </c>
      <c r="P21" s="19">
        <v>0</v>
      </c>
      <c r="Q21" s="19">
        <v>0</v>
      </c>
      <c r="R21" s="19">
        <v>3</v>
      </c>
      <c r="S21" s="19">
        <v>15</v>
      </c>
      <c r="T21" s="19">
        <v>70</v>
      </c>
      <c r="U21" s="19">
        <v>4413</v>
      </c>
      <c r="V21" s="19">
        <v>127</v>
      </c>
      <c r="W21" s="19">
        <v>461</v>
      </c>
      <c r="X21" s="19">
        <v>34</v>
      </c>
      <c r="Y21" s="19">
        <v>4973</v>
      </c>
      <c r="Z21" s="19">
        <v>4701</v>
      </c>
      <c r="AA21" s="19">
        <v>1105</v>
      </c>
      <c r="AB21" s="19">
        <v>0</v>
      </c>
      <c r="AC21" s="19">
        <v>0</v>
      </c>
      <c r="AD21" s="19">
        <v>4</v>
      </c>
      <c r="AE21" s="19">
        <v>1215</v>
      </c>
      <c r="AF21" s="19">
        <v>1830</v>
      </c>
      <c r="AG21" s="19">
        <v>297</v>
      </c>
      <c r="AH21" s="19">
        <v>5</v>
      </c>
      <c r="AI21" s="19">
        <v>0</v>
      </c>
      <c r="AJ21" s="19">
        <v>0</v>
      </c>
      <c r="AK21" s="19">
        <v>346</v>
      </c>
      <c r="AL21" s="19">
        <v>148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4</v>
      </c>
      <c r="AT21" s="19">
        <v>0</v>
      </c>
      <c r="AU21" s="19">
        <v>0</v>
      </c>
      <c r="AV21" s="19">
        <v>2</v>
      </c>
      <c r="AW21" s="19">
        <v>4</v>
      </c>
      <c r="AX21" s="19">
        <v>29</v>
      </c>
    </row>
    <row r="22" spans="2:50" ht="20.100000000000001" customHeight="1" thickBot="1" x14ac:dyDescent="0.25">
      <c r="B22" s="4" t="s">
        <v>32</v>
      </c>
      <c r="C22" s="19">
        <v>1014</v>
      </c>
      <c r="D22" s="19">
        <v>170</v>
      </c>
      <c r="E22" s="19">
        <v>25</v>
      </c>
      <c r="F22" s="19">
        <v>11</v>
      </c>
      <c r="G22" s="19">
        <v>1045</v>
      </c>
      <c r="H22" s="19">
        <v>1706</v>
      </c>
      <c r="I22" s="19">
        <v>268</v>
      </c>
      <c r="J22" s="19">
        <v>66</v>
      </c>
      <c r="K22" s="19">
        <v>0</v>
      </c>
      <c r="L22" s="19">
        <v>1</v>
      </c>
      <c r="M22" s="19">
        <v>333</v>
      </c>
      <c r="N22" s="19">
        <v>14</v>
      </c>
      <c r="O22" s="19">
        <v>1</v>
      </c>
      <c r="P22" s="19">
        <v>0</v>
      </c>
      <c r="Q22" s="19">
        <v>0</v>
      </c>
      <c r="R22" s="19">
        <v>0</v>
      </c>
      <c r="S22" s="19">
        <v>1</v>
      </c>
      <c r="T22" s="19">
        <v>4</v>
      </c>
      <c r="U22" s="19">
        <v>545</v>
      </c>
      <c r="V22" s="19">
        <v>104</v>
      </c>
      <c r="W22" s="19">
        <v>25</v>
      </c>
      <c r="X22" s="19">
        <v>8</v>
      </c>
      <c r="Y22" s="19">
        <v>511</v>
      </c>
      <c r="Z22" s="19">
        <v>1196</v>
      </c>
      <c r="AA22" s="19">
        <v>170</v>
      </c>
      <c r="AB22" s="19">
        <v>0</v>
      </c>
      <c r="AC22" s="19">
        <v>0</v>
      </c>
      <c r="AD22" s="19">
        <v>2</v>
      </c>
      <c r="AE22" s="19">
        <v>179</v>
      </c>
      <c r="AF22" s="19">
        <v>470</v>
      </c>
      <c r="AG22" s="19">
        <v>28</v>
      </c>
      <c r="AH22" s="19">
        <v>0</v>
      </c>
      <c r="AI22" s="19">
        <v>0</v>
      </c>
      <c r="AJ22" s="19">
        <v>0</v>
      </c>
      <c r="AK22" s="19">
        <v>21</v>
      </c>
      <c r="AL22" s="19">
        <v>20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2</v>
      </c>
      <c r="AT22" s="19">
        <v>0</v>
      </c>
      <c r="AU22" s="19">
        <v>0</v>
      </c>
      <c r="AV22" s="19">
        <v>0</v>
      </c>
      <c r="AW22" s="19">
        <v>0</v>
      </c>
      <c r="AX22" s="19">
        <v>2</v>
      </c>
    </row>
    <row r="23" spans="2:50" ht="20.100000000000001" customHeight="1" thickBot="1" x14ac:dyDescent="0.25">
      <c r="B23" s="4" t="s">
        <v>33</v>
      </c>
      <c r="C23" s="19">
        <v>2354</v>
      </c>
      <c r="D23" s="19">
        <v>390</v>
      </c>
      <c r="E23" s="19">
        <v>43</v>
      </c>
      <c r="F23" s="19">
        <v>14</v>
      </c>
      <c r="G23" s="19">
        <v>2675</v>
      </c>
      <c r="H23" s="19">
        <v>4468</v>
      </c>
      <c r="I23" s="19">
        <v>542</v>
      </c>
      <c r="J23" s="19">
        <v>164</v>
      </c>
      <c r="K23" s="19">
        <v>2</v>
      </c>
      <c r="L23" s="19">
        <v>0</v>
      </c>
      <c r="M23" s="19">
        <v>716</v>
      </c>
      <c r="N23" s="19">
        <v>18</v>
      </c>
      <c r="O23" s="19">
        <v>6</v>
      </c>
      <c r="P23" s="19">
        <v>0</v>
      </c>
      <c r="Q23" s="19">
        <v>0</v>
      </c>
      <c r="R23" s="19">
        <v>0</v>
      </c>
      <c r="S23" s="19">
        <v>4</v>
      </c>
      <c r="T23" s="19">
        <v>20</v>
      </c>
      <c r="U23" s="19">
        <v>1326</v>
      </c>
      <c r="V23" s="19">
        <v>226</v>
      </c>
      <c r="W23" s="19">
        <v>41</v>
      </c>
      <c r="X23" s="19">
        <v>9</v>
      </c>
      <c r="Y23" s="19">
        <v>1457</v>
      </c>
      <c r="Z23" s="19">
        <v>3371</v>
      </c>
      <c r="AA23" s="19">
        <v>401</v>
      </c>
      <c r="AB23" s="19">
        <v>0</v>
      </c>
      <c r="AC23" s="19">
        <v>0</v>
      </c>
      <c r="AD23" s="19">
        <v>5</v>
      </c>
      <c r="AE23" s="19">
        <v>422</v>
      </c>
      <c r="AF23" s="19">
        <v>965</v>
      </c>
      <c r="AG23" s="19">
        <v>78</v>
      </c>
      <c r="AH23" s="19">
        <v>0</v>
      </c>
      <c r="AI23" s="19">
        <v>0</v>
      </c>
      <c r="AJ23" s="19">
        <v>0</v>
      </c>
      <c r="AK23" s="19">
        <v>75</v>
      </c>
      <c r="AL23" s="19">
        <v>80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1</v>
      </c>
      <c r="AT23" s="19">
        <v>0</v>
      </c>
      <c r="AU23" s="19">
        <v>0</v>
      </c>
      <c r="AV23" s="19">
        <v>0</v>
      </c>
      <c r="AW23" s="19">
        <v>1</v>
      </c>
      <c r="AX23" s="19">
        <v>14</v>
      </c>
    </row>
    <row r="24" spans="2:50" ht="20.100000000000001" customHeight="1" thickBot="1" x14ac:dyDescent="0.25">
      <c r="B24" s="4" t="s">
        <v>34</v>
      </c>
      <c r="C24" s="19">
        <v>9353</v>
      </c>
      <c r="D24" s="19">
        <v>1504</v>
      </c>
      <c r="E24" s="19">
        <v>585</v>
      </c>
      <c r="F24" s="19">
        <v>111</v>
      </c>
      <c r="G24" s="19">
        <v>11463</v>
      </c>
      <c r="H24" s="19">
        <v>7974</v>
      </c>
      <c r="I24" s="19">
        <v>1482</v>
      </c>
      <c r="J24" s="19">
        <v>255</v>
      </c>
      <c r="K24" s="19">
        <v>3</v>
      </c>
      <c r="L24" s="19">
        <v>2</v>
      </c>
      <c r="M24" s="19">
        <v>1750</v>
      </c>
      <c r="N24" s="19">
        <v>21</v>
      </c>
      <c r="O24" s="19">
        <v>20</v>
      </c>
      <c r="P24" s="19">
        <v>1</v>
      </c>
      <c r="Q24" s="19">
        <v>0</v>
      </c>
      <c r="R24" s="19">
        <v>3</v>
      </c>
      <c r="S24" s="19">
        <v>38</v>
      </c>
      <c r="T24" s="19">
        <v>62</v>
      </c>
      <c r="U24" s="19">
        <v>6329</v>
      </c>
      <c r="V24" s="19">
        <v>1231</v>
      </c>
      <c r="W24" s="19">
        <v>578</v>
      </c>
      <c r="X24" s="19">
        <v>100</v>
      </c>
      <c r="Y24" s="19">
        <v>8042</v>
      </c>
      <c r="Z24" s="19">
        <v>5608</v>
      </c>
      <c r="AA24" s="19">
        <v>1325</v>
      </c>
      <c r="AB24" s="19">
        <v>0</v>
      </c>
      <c r="AC24" s="19">
        <v>0</v>
      </c>
      <c r="AD24" s="19">
        <v>5</v>
      </c>
      <c r="AE24" s="19">
        <v>1446</v>
      </c>
      <c r="AF24" s="19">
        <v>2083</v>
      </c>
      <c r="AG24" s="19">
        <v>192</v>
      </c>
      <c r="AH24" s="19">
        <v>17</v>
      </c>
      <c r="AI24" s="19">
        <v>3</v>
      </c>
      <c r="AJ24" s="19">
        <v>1</v>
      </c>
      <c r="AK24" s="19">
        <v>183</v>
      </c>
      <c r="AL24" s="19">
        <v>180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5</v>
      </c>
      <c r="AT24" s="19">
        <v>0</v>
      </c>
      <c r="AU24" s="19">
        <v>1</v>
      </c>
      <c r="AV24" s="19">
        <v>0</v>
      </c>
      <c r="AW24" s="19">
        <v>4</v>
      </c>
      <c r="AX24" s="19">
        <v>20</v>
      </c>
    </row>
    <row r="25" spans="2:50" ht="20.100000000000001" customHeight="1" thickBot="1" x14ac:dyDescent="0.25">
      <c r="B25" s="4" t="s">
        <v>35</v>
      </c>
      <c r="C25" s="19">
        <v>1873</v>
      </c>
      <c r="D25" s="19">
        <v>523</v>
      </c>
      <c r="E25" s="19">
        <v>140</v>
      </c>
      <c r="F25" s="19">
        <v>15</v>
      </c>
      <c r="G25" s="19">
        <v>2482</v>
      </c>
      <c r="H25" s="19">
        <v>3089</v>
      </c>
      <c r="I25" s="19">
        <v>817</v>
      </c>
      <c r="J25" s="19">
        <v>270</v>
      </c>
      <c r="K25" s="19">
        <v>1</v>
      </c>
      <c r="L25" s="19">
        <v>5</v>
      </c>
      <c r="M25" s="19">
        <v>1095</v>
      </c>
      <c r="N25" s="19">
        <v>7</v>
      </c>
      <c r="O25" s="19">
        <v>6</v>
      </c>
      <c r="P25" s="19">
        <v>0</v>
      </c>
      <c r="Q25" s="19">
        <v>0</v>
      </c>
      <c r="R25" s="19">
        <v>2</v>
      </c>
      <c r="S25" s="19">
        <v>9</v>
      </c>
      <c r="T25" s="19">
        <v>32</v>
      </c>
      <c r="U25" s="19">
        <v>703</v>
      </c>
      <c r="V25" s="19">
        <v>251</v>
      </c>
      <c r="W25" s="19">
        <v>139</v>
      </c>
      <c r="X25" s="19">
        <v>6</v>
      </c>
      <c r="Y25" s="19">
        <v>1075</v>
      </c>
      <c r="Z25" s="19">
        <v>2518</v>
      </c>
      <c r="AA25" s="19">
        <v>284</v>
      </c>
      <c r="AB25" s="19">
        <v>0</v>
      </c>
      <c r="AC25" s="19">
        <v>0</v>
      </c>
      <c r="AD25" s="19">
        <v>2</v>
      </c>
      <c r="AE25" s="19">
        <v>243</v>
      </c>
      <c r="AF25" s="19">
        <v>467</v>
      </c>
      <c r="AG25" s="19">
        <v>62</v>
      </c>
      <c r="AH25" s="19">
        <v>2</v>
      </c>
      <c r="AI25" s="19">
        <v>0</v>
      </c>
      <c r="AJ25" s="19">
        <v>0</v>
      </c>
      <c r="AK25" s="19">
        <v>59</v>
      </c>
      <c r="AL25" s="19">
        <v>60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1</v>
      </c>
      <c r="AT25" s="19">
        <v>0</v>
      </c>
      <c r="AU25" s="19">
        <v>0</v>
      </c>
      <c r="AV25" s="19">
        <v>0</v>
      </c>
      <c r="AW25" s="19">
        <v>1</v>
      </c>
      <c r="AX25" s="19">
        <v>5</v>
      </c>
    </row>
    <row r="26" spans="2:50" ht="20.100000000000001" customHeight="1" thickBot="1" x14ac:dyDescent="0.25">
      <c r="B26" s="4" t="s">
        <v>36</v>
      </c>
      <c r="C26" s="19">
        <v>1154</v>
      </c>
      <c r="D26" s="19">
        <v>0</v>
      </c>
      <c r="E26" s="19">
        <v>0</v>
      </c>
      <c r="F26" s="19">
        <v>0</v>
      </c>
      <c r="G26" s="19">
        <v>860</v>
      </c>
      <c r="H26" s="19">
        <v>1176</v>
      </c>
      <c r="I26" s="19">
        <v>142</v>
      </c>
      <c r="J26" s="19">
        <v>0</v>
      </c>
      <c r="K26" s="19">
        <v>0</v>
      </c>
      <c r="L26" s="19">
        <v>0</v>
      </c>
      <c r="M26" s="19">
        <v>139</v>
      </c>
      <c r="N26" s="19">
        <v>5</v>
      </c>
      <c r="O26" s="19">
        <v>5</v>
      </c>
      <c r="P26" s="19">
        <v>0</v>
      </c>
      <c r="Q26" s="19">
        <v>0</v>
      </c>
      <c r="R26" s="19">
        <v>0</v>
      </c>
      <c r="S26" s="19">
        <v>4</v>
      </c>
      <c r="T26" s="19">
        <v>12</v>
      </c>
      <c r="U26" s="19">
        <v>937</v>
      </c>
      <c r="V26" s="19">
        <v>0</v>
      </c>
      <c r="W26" s="19">
        <v>0</v>
      </c>
      <c r="X26" s="19">
        <v>0</v>
      </c>
      <c r="Y26" s="19">
        <v>638</v>
      </c>
      <c r="Z26" s="19">
        <v>1031</v>
      </c>
      <c r="AA26" s="19">
        <v>63</v>
      </c>
      <c r="AB26" s="19">
        <v>0</v>
      </c>
      <c r="AC26" s="19">
        <v>0</v>
      </c>
      <c r="AD26" s="19">
        <v>0</v>
      </c>
      <c r="AE26" s="19">
        <v>70</v>
      </c>
      <c r="AF26" s="19">
        <v>119</v>
      </c>
      <c r="AG26" s="19">
        <v>7</v>
      </c>
      <c r="AH26" s="19">
        <v>0</v>
      </c>
      <c r="AI26" s="19">
        <v>0</v>
      </c>
      <c r="AJ26" s="19">
        <v>0</v>
      </c>
      <c r="AK26" s="19">
        <v>9</v>
      </c>
      <c r="AL26" s="19">
        <v>9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37</v>
      </c>
      <c r="C27" s="19">
        <v>2127</v>
      </c>
      <c r="D27" s="19">
        <v>237</v>
      </c>
      <c r="E27" s="19">
        <v>63</v>
      </c>
      <c r="F27" s="19">
        <v>1</v>
      </c>
      <c r="G27" s="19">
        <v>2427</v>
      </c>
      <c r="H27" s="19">
        <v>3656</v>
      </c>
      <c r="I27" s="19">
        <v>541</v>
      </c>
      <c r="J27" s="19">
        <v>83</v>
      </c>
      <c r="K27" s="19">
        <v>6</v>
      </c>
      <c r="L27" s="19">
        <v>0</v>
      </c>
      <c r="M27" s="19">
        <v>645</v>
      </c>
      <c r="N27" s="19">
        <v>7</v>
      </c>
      <c r="O27" s="19">
        <v>1</v>
      </c>
      <c r="P27" s="19">
        <v>1</v>
      </c>
      <c r="Q27" s="19">
        <v>0</v>
      </c>
      <c r="R27" s="19">
        <v>0</v>
      </c>
      <c r="S27" s="19">
        <v>8</v>
      </c>
      <c r="T27" s="19">
        <v>21</v>
      </c>
      <c r="U27" s="19">
        <v>1165</v>
      </c>
      <c r="V27" s="19">
        <v>149</v>
      </c>
      <c r="W27" s="19">
        <v>57</v>
      </c>
      <c r="X27" s="19">
        <v>1</v>
      </c>
      <c r="Y27" s="19">
        <v>1359</v>
      </c>
      <c r="Z27" s="19">
        <v>3074</v>
      </c>
      <c r="AA27" s="19">
        <v>380</v>
      </c>
      <c r="AB27" s="19">
        <v>0</v>
      </c>
      <c r="AC27" s="19">
        <v>0</v>
      </c>
      <c r="AD27" s="19">
        <v>0</v>
      </c>
      <c r="AE27" s="19">
        <v>365</v>
      </c>
      <c r="AF27" s="19">
        <v>527</v>
      </c>
      <c r="AG27" s="19">
        <v>40</v>
      </c>
      <c r="AH27" s="19">
        <v>4</v>
      </c>
      <c r="AI27" s="19">
        <v>0</v>
      </c>
      <c r="AJ27" s="19">
        <v>0</v>
      </c>
      <c r="AK27" s="19">
        <v>50</v>
      </c>
      <c r="AL27" s="19">
        <v>26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1</v>
      </c>
    </row>
    <row r="28" spans="2:50" ht="20.100000000000001" customHeight="1" thickBot="1" x14ac:dyDescent="0.25">
      <c r="B28" s="6" t="s">
        <v>38</v>
      </c>
      <c r="C28" s="20">
        <v>383</v>
      </c>
      <c r="D28" s="20">
        <v>118</v>
      </c>
      <c r="E28" s="20">
        <v>0</v>
      </c>
      <c r="F28" s="20">
        <v>5</v>
      </c>
      <c r="G28" s="20">
        <v>405</v>
      </c>
      <c r="H28" s="20">
        <v>675</v>
      </c>
      <c r="I28" s="20">
        <v>170</v>
      </c>
      <c r="J28" s="20">
        <v>34</v>
      </c>
      <c r="K28" s="20">
        <v>0</v>
      </c>
      <c r="L28" s="20">
        <v>0</v>
      </c>
      <c r="M28" s="20">
        <v>205</v>
      </c>
      <c r="N28" s="20">
        <v>3</v>
      </c>
      <c r="O28" s="20">
        <v>3</v>
      </c>
      <c r="P28" s="20">
        <v>0</v>
      </c>
      <c r="Q28" s="20">
        <v>0</v>
      </c>
      <c r="R28" s="20">
        <v>0</v>
      </c>
      <c r="S28" s="20">
        <v>1</v>
      </c>
      <c r="T28" s="20">
        <v>11</v>
      </c>
      <c r="U28" s="20">
        <v>101</v>
      </c>
      <c r="V28" s="20">
        <v>84</v>
      </c>
      <c r="W28" s="20">
        <v>0</v>
      </c>
      <c r="X28" s="20">
        <v>5</v>
      </c>
      <c r="Y28" s="20">
        <v>106</v>
      </c>
      <c r="Z28" s="20">
        <v>484</v>
      </c>
      <c r="AA28" s="20">
        <v>102</v>
      </c>
      <c r="AB28" s="20">
        <v>0</v>
      </c>
      <c r="AC28" s="20">
        <v>0</v>
      </c>
      <c r="AD28" s="20">
        <v>0</v>
      </c>
      <c r="AE28" s="20">
        <v>87</v>
      </c>
      <c r="AF28" s="20">
        <v>176</v>
      </c>
      <c r="AG28" s="20">
        <v>6</v>
      </c>
      <c r="AH28" s="20">
        <v>0</v>
      </c>
      <c r="AI28" s="20">
        <v>0</v>
      </c>
      <c r="AJ28" s="20">
        <v>0</v>
      </c>
      <c r="AK28" s="20">
        <v>6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1</v>
      </c>
      <c r="AT28" s="20">
        <v>0</v>
      </c>
      <c r="AU28" s="20">
        <v>0</v>
      </c>
      <c r="AV28" s="20">
        <v>0</v>
      </c>
      <c r="AW28" s="20">
        <v>0</v>
      </c>
      <c r="AX28" s="20">
        <v>1</v>
      </c>
    </row>
    <row r="29" spans="2:50" ht="20.100000000000001" customHeight="1" thickBot="1" x14ac:dyDescent="0.25">
      <c r="B29" s="7" t="s">
        <v>39</v>
      </c>
      <c r="C29" s="9">
        <f>SUM(C12:C28)</f>
        <v>57377</v>
      </c>
      <c r="D29" s="9">
        <f t="shared" ref="D29:AX29" si="0">SUM(D12:D28)</f>
        <v>8111</v>
      </c>
      <c r="E29" s="9">
        <f t="shared" si="0"/>
        <v>3429</v>
      </c>
      <c r="F29" s="9">
        <f t="shared" si="0"/>
        <v>381</v>
      </c>
      <c r="G29" s="9">
        <f t="shared" si="0"/>
        <v>67762</v>
      </c>
      <c r="H29" s="9">
        <f t="shared" si="0"/>
        <v>70207</v>
      </c>
      <c r="I29" s="9">
        <f t="shared" si="0"/>
        <v>15387</v>
      </c>
      <c r="J29" s="9">
        <f t="shared" si="0"/>
        <v>2752</v>
      </c>
      <c r="K29" s="9">
        <f t="shared" si="0"/>
        <v>113</v>
      </c>
      <c r="L29" s="9">
        <f t="shared" si="0"/>
        <v>30</v>
      </c>
      <c r="M29" s="9">
        <f t="shared" si="0"/>
        <v>18286</v>
      </c>
      <c r="N29" s="9">
        <f t="shared" si="0"/>
        <v>566</v>
      </c>
      <c r="O29" s="9">
        <f t="shared" si="0"/>
        <v>201</v>
      </c>
      <c r="P29" s="9">
        <f t="shared" si="0"/>
        <v>2</v>
      </c>
      <c r="Q29" s="9">
        <f t="shared" si="0"/>
        <v>0</v>
      </c>
      <c r="R29" s="9">
        <f t="shared" si="0"/>
        <v>13</v>
      </c>
      <c r="S29" s="9">
        <f t="shared" si="0"/>
        <v>200</v>
      </c>
      <c r="T29" s="9">
        <f t="shared" si="0"/>
        <v>654</v>
      </c>
      <c r="U29" s="9">
        <f t="shared" si="0"/>
        <v>30901</v>
      </c>
      <c r="V29" s="9">
        <f t="shared" si="0"/>
        <v>5313</v>
      </c>
      <c r="W29" s="9">
        <f t="shared" si="0"/>
        <v>3306</v>
      </c>
      <c r="X29" s="9">
        <f t="shared" si="0"/>
        <v>232</v>
      </c>
      <c r="Y29" s="9">
        <f t="shared" si="0"/>
        <v>38165</v>
      </c>
      <c r="Z29" s="9">
        <f t="shared" si="0"/>
        <v>50921</v>
      </c>
      <c r="AA29" s="9">
        <f t="shared" si="0"/>
        <v>8980</v>
      </c>
      <c r="AB29" s="9">
        <f t="shared" si="0"/>
        <v>0</v>
      </c>
      <c r="AC29" s="9">
        <f t="shared" si="0"/>
        <v>0</v>
      </c>
      <c r="AD29" s="9">
        <f t="shared" si="0"/>
        <v>101</v>
      </c>
      <c r="AE29" s="9">
        <f t="shared" si="0"/>
        <v>9067</v>
      </c>
      <c r="AF29" s="9">
        <f t="shared" si="0"/>
        <v>16499</v>
      </c>
      <c r="AG29" s="9">
        <f t="shared" si="0"/>
        <v>1877</v>
      </c>
      <c r="AH29" s="9">
        <f t="shared" si="0"/>
        <v>43</v>
      </c>
      <c r="AI29" s="9">
        <f t="shared" si="0"/>
        <v>9</v>
      </c>
      <c r="AJ29" s="9">
        <f t="shared" si="0"/>
        <v>2</v>
      </c>
      <c r="AK29" s="9">
        <f t="shared" si="0"/>
        <v>2018</v>
      </c>
      <c r="AL29" s="9">
        <f t="shared" si="0"/>
        <v>1404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31</v>
      </c>
      <c r="AT29" s="9">
        <f t="shared" si="0"/>
        <v>1</v>
      </c>
      <c r="AU29" s="9">
        <f t="shared" si="0"/>
        <v>1</v>
      </c>
      <c r="AV29" s="9">
        <f t="shared" si="0"/>
        <v>3</v>
      </c>
      <c r="AW29" s="9">
        <f t="shared" si="0"/>
        <v>26</v>
      </c>
      <c r="AX29" s="9">
        <f t="shared" si="0"/>
        <v>163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D10:E10"/>
    <mergeCell ref="C10:C11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6" width="15" customWidth="1"/>
  </cols>
  <sheetData>
    <row r="9" spans="2:26" ht="48.2" customHeight="1" x14ac:dyDescent="0.2">
      <c r="B9" s="10"/>
      <c r="C9" s="85" t="s">
        <v>175</v>
      </c>
      <c r="D9" s="85" t="s">
        <v>176</v>
      </c>
      <c r="E9" s="85" t="s">
        <v>177</v>
      </c>
      <c r="F9" s="85" t="s">
        <v>263</v>
      </c>
      <c r="G9" s="86" t="s">
        <v>178</v>
      </c>
      <c r="H9" s="85" t="s">
        <v>200</v>
      </c>
      <c r="I9" s="85" t="s">
        <v>179</v>
      </c>
      <c r="J9" s="85" t="s">
        <v>180</v>
      </c>
      <c r="K9" s="88"/>
      <c r="L9" s="88"/>
      <c r="M9" s="85" t="s">
        <v>181</v>
      </c>
      <c r="N9" s="85" t="s">
        <v>182</v>
      </c>
      <c r="O9" s="85" t="s">
        <v>183</v>
      </c>
      <c r="P9" s="88" t="s">
        <v>184</v>
      </c>
      <c r="Q9" s="88" t="s">
        <v>185</v>
      </c>
      <c r="R9" s="85" t="s">
        <v>186</v>
      </c>
      <c r="S9" s="85" t="s">
        <v>187</v>
      </c>
      <c r="T9" s="85" t="s">
        <v>188</v>
      </c>
      <c r="U9" s="85" t="s">
        <v>189</v>
      </c>
      <c r="V9" s="85" t="s">
        <v>190</v>
      </c>
      <c r="W9" s="85" t="s">
        <v>191</v>
      </c>
      <c r="X9" s="85" t="s">
        <v>192</v>
      </c>
      <c r="Y9" s="85" t="s">
        <v>193</v>
      </c>
      <c r="Z9" s="85" t="s">
        <v>194</v>
      </c>
    </row>
    <row r="10" spans="2:26" ht="73.5" customHeight="1" thickBot="1" x14ac:dyDescent="0.25">
      <c r="B10" s="10"/>
      <c r="C10" s="85"/>
      <c r="D10" s="85"/>
      <c r="E10" s="85"/>
      <c r="F10" s="85"/>
      <c r="G10" s="87"/>
      <c r="H10" s="85"/>
      <c r="I10" s="85"/>
      <c r="J10" s="38" t="s">
        <v>195</v>
      </c>
      <c r="K10" s="38" t="s">
        <v>196</v>
      </c>
      <c r="L10" s="38" t="s">
        <v>197</v>
      </c>
      <c r="M10" s="85"/>
      <c r="N10" s="85"/>
      <c r="O10" s="38" t="s">
        <v>52</v>
      </c>
      <c r="P10" s="38" t="s">
        <v>198</v>
      </c>
      <c r="Q10" s="38" t="s">
        <v>199</v>
      </c>
      <c r="R10" s="85"/>
      <c r="S10" s="85"/>
      <c r="T10" s="85"/>
      <c r="U10" s="85"/>
      <c r="V10" s="85"/>
      <c r="W10" s="85"/>
      <c r="X10" s="85"/>
      <c r="Y10" s="85"/>
      <c r="Z10" s="85"/>
    </row>
    <row r="11" spans="2:26" ht="20.100000000000001" customHeight="1" thickBot="1" x14ac:dyDescent="0.25">
      <c r="B11" s="3" t="s">
        <v>22</v>
      </c>
      <c r="C11" s="18">
        <v>8980</v>
      </c>
      <c r="D11" s="18">
        <v>6578</v>
      </c>
      <c r="E11" s="18">
        <v>2402</v>
      </c>
      <c r="F11" s="18">
        <v>23</v>
      </c>
      <c r="G11" s="18">
        <v>10405</v>
      </c>
      <c r="H11" s="18">
        <v>83</v>
      </c>
      <c r="I11" s="18">
        <v>18</v>
      </c>
      <c r="J11" s="18">
        <v>7463</v>
      </c>
      <c r="K11" s="18">
        <v>194</v>
      </c>
      <c r="L11" s="18">
        <v>1287</v>
      </c>
      <c r="M11" s="18">
        <v>804</v>
      </c>
      <c r="N11" s="18">
        <v>556</v>
      </c>
      <c r="O11" s="18">
        <v>717</v>
      </c>
      <c r="P11" s="18">
        <v>501</v>
      </c>
      <c r="Q11" s="18">
        <v>216</v>
      </c>
      <c r="R11" s="31">
        <v>8847347</v>
      </c>
      <c r="S11" s="31">
        <v>4492323</v>
      </c>
      <c r="T11" s="39">
        <f>+(G11/R11)*100</f>
        <v>0.11760587665432361</v>
      </c>
      <c r="U11" s="39">
        <f>+G11/S11*100</f>
        <v>0.2316173614408403</v>
      </c>
      <c r="V11" s="39">
        <f t="shared" ref="V11:V28" si="0">+C11/S11*100</f>
        <v>0.19989657911953346</v>
      </c>
      <c r="W11" s="41">
        <f t="shared" ref="W11:W28" si="1">+O11/G11</f>
        <v>6.8909178279673231E-2</v>
      </c>
      <c r="X11" s="41">
        <f t="shared" ref="X11:X28" si="2">O11/C11</f>
        <v>7.9844097995545663E-2</v>
      </c>
      <c r="Y11" s="41">
        <f>'Órdenes y Medidas'!C12/'Denuncias-Renuncias'!G11</f>
        <v>0.19836617011052379</v>
      </c>
      <c r="Z11" s="41">
        <f>'Órdenes y Medidas'!C12/'Denuncias-Renuncias'!C11</f>
        <v>0.22984409799554567</v>
      </c>
    </row>
    <row r="12" spans="2:26" ht="20.100000000000001" customHeight="1" thickBot="1" x14ac:dyDescent="0.25">
      <c r="B12" s="4" t="s">
        <v>23</v>
      </c>
      <c r="C12" s="19">
        <v>1031</v>
      </c>
      <c r="D12" s="19">
        <v>512</v>
      </c>
      <c r="E12" s="19">
        <v>519</v>
      </c>
      <c r="F12" s="19">
        <v>9</v>
      </c>
      <c r="G12" s="19">
        <v>1191</v>
      </c>
      <c r="H12" s="19">
        <v>9</v>
      </c>
      <c r="I12" s="19">
        <v>1</v>
      </c>
      <c r="J12" s="19">
        <v>785</v>
      </c>
      <c r="K12" s="19">
        <v>10</v>
      </c>
      <c r="L12" s="19">
        <v>286</v>
      </c>
      <c r="M12" s="19">
        <v>55</v>
      </c>
      <c r="N12" s="19">
        <v>45</v>
      </c>
      <c r="O12" s="19">
        <v>224</v>
      </c>
      <c r="P12" s="19">
        <v>115</v>
      </c>
      <c r="Q12" s="19">
        <v>109</v>
      </c>
      <c r="R12" s="19">
        <v>1364621</v>
      </c>
      <c r="S12" s="19">
        <v>687834</v>
      </c>
      <c r="T12" s="39">
        <f t="shared" ref="T12:T28" si="3">+(G12/R12)*100</f>
        <v>8.7276980201828933E-2</v>
      </c>
      <c r="U12" s="39">
        <f t="shared" ref="U12:U28" si="4">+G12/S12*100</f>
        <v>0.17315224312842925</v>
      </c>
      <c r="V12" s="39">
        <f t="shared" si="0"/>
        <v>0.14989081667960583</v>
      </c>
      <c r="W12" s="42">
        <f t="shared" si="1"/>
        <v>0.18807724601175482</v>
      </c>
      <c r="X12" s="42">
        <f t="shared" si="2"/>
        <v>0.21726479146459748</v>
      </c>
      <c r="Y12" s="42">
        <f>'Órdenes y Medidas'!C13/'Denuncias-Renuncias'!G12</f>
        <v>0.21578505457598657</v>
      </c>
      <c r="Z12" s="42">
        <f>'Órdenes y Medidas'!C13/'Denuncias-Renuncias'!C12</f>
        <v>0.24927255092143549</v>
      </c>
    </row>
    <row r="13" spans="2:26" ht="20.100000000000001" customHeight="1" thickBot="1" x14ac:dyDescent="0.25">
      <c r="B13" s="4" t="s">
        <v>24</v>
      </c>
      <c r="C13" s="19">
        <v>660</v>
      </c>
      <c r="D13" s="19">
        <v>490</v>
      </c>
      <c r="E13" s="19">
        <v>170</v>
      </c>
      <c r="F13" s="19">
        <v>7</v>
      </c>
      <c r="G13" s="19">
        <v>891</v>
      </c>
      <c r="H13" s="19">
        <v>11</v>
      </c>
      <c r="I13" s="19">
        <v>4</v>
      </c>
      <c r="J13" s="19">
        <v>539</v>
      </c>
      <c r="K13" s="19">
        <v>6</v>
      </c>
      <c r="L13" s="19">
        <v>139</v>
      </c>
      <c r="M13" s="19">
        <v>119</v>
      </c>
      <c r="N13" s="19">
        <v>73</v>
      </c>
      <c r="O13" s="19">
        <v>116</v>
      </c>
      <c r="P13" s="19">
        <v>74</v>
      </c>
      <c r="Q13" s="19">
        <v>42</v>
      </c>
      <c r="R13" s="19">
        <v>1015128</v>
      </c>
      <c r="S13" s="19">
        <v>530617</v>
      </c>
      <c r="T13" s="39">
        <f t="shared" si="3"/>
        <v>8.7772182424285417E-2</v>
      </c>
      <c r="U13" s="39">
        <f t="shared" si="4"/>
        <v>0.16791772596807114</v>
      </c>
      <c r="V13" s="39">
        <f t="shared" si="0"/>
        <v>0.12438350071708973</v>
      </c>
      <c r="W13" s="42">
        <f t="shared" si="1"/>
        <v>0.13019079685746351</v>
      </c>
      <c r="X13" s="42">
        <f t="shared" si="2"/>
        <v>0.17575757575757575</v>
      </c>
      <c r="Y13" s="42">
        <f>'Órdenes y Medidas'!C14/'Denuncias-Renuncias'!G13</f>
        <v>0.21997755331088664</v>
      </c>
      <c r="Z13" s="42">
        <f>'Órdenes y Medidas'!C14/'Denuncias-Renuncias'!C13</f>
        <v>0.29696969696969699</v>
      </c>
    </row>
    <row r="14" spans="2:26" ht="20.100000000000001" customHeight="1" thickBot="1" x14ac:dyDescent="0.25">
      <c r="B14" s="4" t="s">
        <v>25</v>
      </c>
      <c r="C14" s="19">
        <v>1899</v>
      </c>
      <c r="D14" s="19">
        <v>1108</v>
      </c>
      <c r="E14" s="19">
        <v>791</v>
      </c>
      <c r="F14" s="19">
        <v>9</v>
      </c>
      <c r="G14" s="19">
        <v>2128</v>
      </c>
      <c r="H14" s="19">
        <v>58</v>
      </c>
      <c r="I14" s="19">
        <v>52</v>
      </c>
      <c r="J14" s="19">
        <v>1201</v>
      </c>
      <c r="K14" s="19">
        <v>79</v>
      </c>
      <c r="L14" s="19">
        <v>382</v>
      </c>
      <c r="M14" s="19">
        <v>280</v>
      </c>
      <c r="N14" s="19">
        <v>76</v>
      </c>
      <c r="O14" s="19">
        <v>283</v>
      </c>
      <c r="P14" s="19">
        <v>138</v>
      </c>
      <c r="Q14" s="19">
        <v>145</v>
      </c>
      <c r="R14" s="19">
        <v>1249844</v>
      </c>
      <c r="S14" s="19">
        <v>627171</v>
      </c>
      <c r="T14" s="39">
        <f t="shared" si="3"/>
        <v>0.17026124860382577</v>
      </c>
      <c r="U14" s="39">
        <f t="shared" si="4"/>
        <v>0.33930140264776271</v>
      </c>
      <c r="V14" s="39">
        <f t="shared" si="0"/>
        <v>0.30278823478764166</v>
      </c>
      <c r="W14" s="42">
        <f t="shared" si="1"/>
        <v>0.13298872180451127</v>
      </c>
      <c r="X14" s="42">
        <f t="shared" si="2"/>
        <v>0.14902580305423907</v>
      </c>
      <c r="Y14" s="42">
        <f>'Órdenes y Medidas'!C15/'Denuncias-Renuncias'!G14</f>
        <v>0.15460526315789475</v>
      </c>
      <c r="Z14" s="42">
        <f>'Órdenes y Medidas'!C15/'Denuncias-Renuncias'!C14</f>
        <v>0.1732490784623486</v>
      </c>
    </row>
    <row r="15" spans="2:26" ht="20.100000000000001" customHeight="1" thickBot="1" x14ac:dyDescent="0.25">
      <c r="B15" s="4" t="s">
        <v>26</v>
      </c>
      <c r="C15" s="19">
        <v>2425</v>
      </c>
      <c r="D15" s="19">
        <v>1771</v>
      </c>
      <c r="E15" s="19">
        <v>654</v>
      </c>
      <c r="F15" s="19">
        <v>4</v>
      </c>
      <c r="G15" s="19">
        <v>2764</v>
      </c>
      <c r="H15" s="19">
        <v>2</v>
      </c>
      <c r="I15" s="19">
        <v>2</v>
      </c>
      <c r="J15" s="19">
        <v>1666</v>
      </c>
      <c r="K15" s="19">
        <v>108</v>
      </c>
      <c r="L15" s="19">
        <v>460</v>
      </c>
      <c r="M15" s="19">
        <v>419</v>
      </c>
      <c r="N15" s="19">
        <v>107</v>
      </c>
      <c r="O15" s="19">
        <v>237</v>
      </c>
      <c r="P15" s="19">
        <v>126</v>
      </c>
      <c r="Q15" s="19">
        <v>111</v>
      </c>
      <c r="R15" s="19">
        <v>2258866</v>
      </c>
      <c r="S15" s="19">
        <v>1144045</v>
      </c>
      <c r="T15" s="39">
        <f t="shared" si="3"/>
        <v>0.12236228266749775</v>
      </c>
      <c r="U15" s="39">
        <f t="shared" si="4"/>
        <v>0.24159888815562325</v>
      </c>
      <c r="V15" s="39">
        <f t="shared" si="0"/>
        <v>0.21196718660542196</v>
      </c>
      <c r="W15" s="42">
        <f t="shared" si="1"/>
        <v>8.5745296671490598E-2</v>
      </c>
      <c r="X15" s="42">
        <f t="shared" si="2"/>
        <v>9.7731958762886595E-2</v>
      </c>
      <c r="Y15" s="42">
        <f>'Órdenes y Medidas'!C16/'Denuncias-Renuncias'!G15</f>
        <v>0.13675832127351664</v>
      </c>
      <c r="Z15" s="42">
        <f>'Órdenes y Medidas'!C16/'Denuncias-Renuncias'!C15</f>
        <v>0.1558762886597938</v>
      </c>
    </row>
    <row r="16" spans="2:26" ht="20.100000000000001" customHeight="1" thickBot="1" x14ac:dyDescent="0.25">
      <c r="B16" s="4" t="s">
        <v>27</v>
      </c>
      <c r="C16" s="19">
        <v>613</v>
      </c>
      <c r="D16" s="19">
        <v>362</v>
      </c>
      <c r="E16" s="19">
        <v>251</v>
      </c>
      <c r="F16" s="19">
        <v>1</v>
      </c>
      <c r="G16" s="19">
        <v>677</v>
      </c>
      <c r="H16" s="19">
        <v>0</v>
      </c>
      <c r="I16" s="19">
        <v>0</v>
      </c>
      <c r="J16" s="19">
        <v>449</v>
      </c>
      <c r="K16" s="19">
        <v>3</v>
      </c>
      <c r="L16" s="19">
        <v>172</v>
      </c>
      <c r="M16" s="19">
        <v>28</v>
      </c>
      <c r="N16" s="19">
        <v>25</v>
      </c>
      <c r="O16" s="19">
        <v>110</v>
      </c>
      <c r="P16" s="19">
        <v>50</v>
      </c>
      <c r="Q16" s="19">
        <v>60</v>
      </c>
      <c r="R16" s="19">
        <v>593623</v>
      </c>
      <c r="S16" s="19">
        <v>306163</v>
      </c>
      <c r="T16" s="39">
        <f t="shared" si="3"/>
        <v>0.11404544635231452</v>
      </c>
      <c r="U16" s="39">
        <f t="shared" si="4"/>
        <v>0.2211240417686004</v>
      </c>
      <c r="V16" s="39">
        <f t="shared" si="0"/>
        <v>0.20022014417156875</v>
      </c>
      <c r="W16" s="42">
        <f t="shared" si="1"/>
        <v>0.16248153618906944</v>
      </c>
      <c r="X16" s="42">
        <f t="shared" si="2"/>
        <v>0.17944535073409462</v>
      </c>
      <c r="Y16" s="42">
        <f>'Órdenes y Medidas'!C17/'Denuncias-Renuncias'!G16</f>
        <v>0.18020679468242246</v>
      </c>
      <c r="Z16" s="42">
        <f>'Órdenes y Medidas'!C17/'Denuncias-Renuncias'!C16</f>
        <v>0.19902120717781402</v>
      </c>
    </row>
    <row r="17" spans="2:28" ht="20.100000000000001" customHeight="1" thickBot="1" x14ac:dyDescent="0.25">
      <c r="B17" s="4" t="s">
        <v>28</v>
      </c>
      <c r="C17" s="19">
        <v>1394</v>
      </c>
      <c r="D17" s="19">
        <v>916</v>
      </c>
      <c r="E17" s="19">
        <v>478</v>
      </c>
      <c r="F17" s="19">
        <v>6</v>
      </c>
      <c r="G17" s="19">
        <v>1550</v>
      </c>
      <c r="H17" s="19">
        <v>2</v>
      </c>
      <c r="I17" s="19">
        <v>0</v>
      </c>
      <c r="J17" s="19">
        <v>1316</v>
      </c>
      <c r="K17" s="19">
        <v>48</v>
      </c>
      <c r="L17" s="19">
        <v>139</v>
      </c>
      <c r="M17" s="19">
        <v>10</v>
      </c>
      <c r="N17" s="19">
        <v>35</v>
      </c>
      <c r="O17" s="19">
        <v>153</v>
      </c>
      <c r="P17" s="19">
        <v>73</v>
      </c>
      <c r="Q17" s="19">
        <v>80</v>
      </c>
      <c r="R17" s="19">
        <v>2401221</v>
      </c>
      <c r="S17" s="19">
        <v>1218323</v>
      </c>
      <c r="T17" s="39">
        <f t="shared" si="3"/>
        <v>6.4550493269882284E-2</v>
      </c>
      <c r="U17" s="39">
        <f t="shared" si="4"/>
        <v>0.12722406127110791</v>
      </c>
      <c r="V17" s="39">
        <f t="shared" si="0"/>
        <v>0.11441957510446737</v>
      </c>
      <c r="W17" s="42">
        <f t="shared" si="1"/>
        <v>9.8709677419354838E-2</v>
      </c>
      <c r="X17" s="42">
        <f t="shared" si="2"/>
        <v>0.10975609756097561</v>
      </c>
      <c r="Y17" s="42">
        <f>'Órdenes y Medidas'!C18/'Denuncias-Renuncias'!G17</f>
        <v>0.28193548387096773</v>
      </c>
      <c r="Z17" s="42">
        <f>'Órdenes y Medidas'!C18/'Denuncias-Renuncias'!C17</f>
        <v>0.31348637015781922</v>
      </c>
    </row>
    <row r="18" spans="2:28" ht="20.100000000000001" customHeight="1" thickBot="1" x14ac:dyDescent="0.25">
      <c r="B18" s="4" t="s">
        <v>29</v>
      </c>
      <c r="C18" s="19">
        <v>1771</v>
      </c>
      <c r="D18" s="19">
        <v>1107</v>
      </c>
      <c r="E18" s="19">
        <v>664</v>
      </c>
      <c r="F18" s="19">
        <v>2</v>
      </c>
      <c r="G18" s="19">
        <v>2119</v>
      </c>
      <c r="H18" s="19">
        <v>20</v>
      </c>
      <c r="I18" s="19">
        <v>9</v>
      </c>
      <c r="J18" s="19">
        <v>1605</v>
      </c>
      <c r="K18" s="19">
        <v>7</v>
      </c>
      <c r="L18" s="19">
        <v>253</v>
      </c>
      <c r="M18" s="19">
        <v>130</v>
      </c>
      <c r="N18" s="19">
        <v>95</v>
      </c>
      <c r="O18" s="19">
        <v>156</v>
      </c>
      <c r="P18" s="19">
        <v>91</v>
      </c>
      <c r="Q18" s="19">
        <v>65</v>
      </c>
      <c r="R18" s="19">
        <v>2126378</v>
      </c>
      <c r="S18" s="19">
        <v>1058878</v>
      </c>
      <c r="T18" s="39">
        <f t="shared" si="3"/>
        <v>9.9653025003080362E-2</v>
      </c>
      <c r="U18" s="39">
        <f t="shared" si="4"/>
        <v>0.20011748284504918</v>
      </c>
      <c r="V18" s="39">
        <f t="shared" si="0"/>
        <v>0.16725250689881174</v>
      </c>
      <c r="W18" s="42">
        <f t="shared" si="1"/>
        <v>7.3619631901840496E-2</v>
      </c>
      <c r="X18" s="42">
        <f t="shared" si="2"/>
        <v>8.8085827216262E-2</v>
      </c>
      <c r="Y18" s="42">
        <f>'Órdenes y Medidas'!C19/'Denuncias-Renuncias'!G18</f>
        <v>0.2052855120339783</v>
      </c>
      <c r="Z18" s="42">
        <f>'Órdenes y Medidas'!C19/'Denuncias-Renuncias'!C18</f>
        <v>0.2456239412761152</v>
      </c>
      <c r="AB18" s="58"/>
    </row>
    <row r="19" spans="2:28" ht="20.100000000000001" customHeight="1" thickBot="1" x14ac:dyDescent="0.25">
      <c r="B19" s="4" t="s">
        <v>30</v>
      </c>
      <c r="C19" s="19">
        <v>6421</v>
      </c>
      <c r="D19" s="19">
        <v>3519</v>
      </c>
      <c r="E19" s="19">
        <v>2902</v>
      </c>
      <c r="F19" s="19">
        <v>11</v>
      </c>
      <c r="G19" s="19">
        <v>6717</v>
      </c>
      <c r="H19" s="19">
        <v>36</v>
      </c>
      <c r="I19" s="19">
        <v>43</v>
      </c>
      <c r="J19" s="19">
        <v>5469</v>
      </c>
      <c r="K19" s="19">
        <v>79</v>
      </c>
      <c r="L19" s="19">
        <v>692</v>
      </c>
      <c r="M19" s="19">
        <v>351</v>
      </c>
      <c r="N19" s="19">
        <v>47</v>
      </c>
      <c r="O19" s="19">
        <v>627</v>
      </c>
      <c r="P19" s="19">
        <v>354</v>
      </c>
      <c r="Q19" s="19">
        <v>273</v>
      </c>
      <c r="R19" s="19">
        <v>8124126</v>
      </c>
      <c r="S19" s="19">
        <v>4117292</v>
      </c>
      <c r="T19" s="39">
        <f t="shared" si="3"/>
        <v>8.2679663018520394E-2</v>
      </c>
      <c r="U19" s="39">
        <f t="shared" si="4"/>
        <v>0.16314121029064735</v>
      </c>
      <c r="V19" s="39">
        <f t="shared" si="0"/>
        <v>0.15595201894837674</v>
      </c>
      <c r="W19" s="42">
        <f t="shared" si="1"/>
        <v>9.33452434122376E-2</v>
      </c>
      <c r="X19" s="42">
        <f t="shared" si="2"/>
        <v>9.7648341379847375E-2</v>
      </c>
      <c r="Y19" s="42">
        <f>'Órdenes y Medidas'!C20/'Denuncias-Renuncias'!G19</f>
        <v>0.1786511835640911</v>
      </c>
      <c r="Z19" s="42">
        <f>'Órdenes y Medidas'!C20/'Denuncias-Renuncias'!C19</f>
        <v>0.18688677776047344</v>
      </c>
      <c r="AB19" s="58"/>
    </row>
    <row r="20" spans="2:28" ht="20.100000000000001" customHeight="1" thickBot="1" x14ac:dyDescent="0.25">
      <c r="B20" s="4" t="s">
        <v>31</v>
      </c>
      <c r="C20" s="19">
        <v>5979</v>
      </c>
      <c r="D20" s="19">
        <v>3360</v>
      </c>
      <c r="E20" s="19">
        <v>2619</v>
      </c>
      <c r="F20" s="19">
        <v>5</v>
      </c>
      <c r="G20" s="19">
        <v>6764</v>
      </c>
      <c r="H20" s="19">
        <v>49</v>
      </c>
      <c r="I20" s="19">
        <v>3</v>
      </c>
      <c r="J20" s="19">
        <v>4543</v>
      </c>
      <c r="K20" s="19">
        <v>94</v>
      </c>
      <c r="L20" s="19">
        <v>1113</v>
      </c>
      <c r="M20" s="19">
        <v>702</v>
      </c>
      <c r="N20" s="19">
        <v>260</v>
      </c>
      <c r="O20" s="19">
        <v>785</v>
      </c>
      <c r="P20" s="19">
        <v>403</v>
      </c>
      <c r="Q20" s="19">
        <v>382</v>
      </c>
      <c r="R20" s="19">
        <v>5425182</v>
      </c>
      <c r="S20" s="19">
        <v>2754625</v>
      </c>
      <c r="T20" s="39">
        <f t="shared" si="3"/>
        <v>0.1246778449091662</v>
      </c>
      <c r="U20" s="39">
        <f t="shared" si="4"/>
        <v>0.24555066479103327</v>
      </c>
      <c r="V20" s="39">
        <f t="shared" si="0"/>
        <v>0.21705313790443345</v>
      </c>
      <c r="W20" s="42">
        <f t="shared" si="1"/>
        <v>0.11605558840922531</v>
      </c>
      <c r="X20" s="42">
        <f t="shared" si="2"/>
        <v>0.13129285833751464</v>
      </c>
      <c r="Y20" s="42">
        <f>'Órdenes y Medidas'!C21/'Denuncias-Renuncias'!G20</f>
        <v>0.17120047309284447</v>
      </c>
      <c r="Z20" s="42">
        <f>'Órdenes y Medidas'!C21/'Denuncias-Renuncias'!C20</f>
        <v>0.19367787255393878</v>
      </c>
      <c r="AB20" s="58"/>
    </row>
    <row r="21" spans="2:28" ht="20.100000000000001" customHeight="1" thickBot="1" x14ac:dyDescent="0.25">
      <c r="B21" s="4" t="s">
        <v>32</v>
      </c>
      <c r="C21" s="19">
        <v>835</v>
      </c>
      <c r="D21" s="19">
        <v>748</v>
      </c>
      <c r="E21" s="19">
        <v>87</v>
      </c>
      <c r="F21" s="19">
        <v>0</v>
      </c>
      <c r="G21" s="19">
        <v>912</v>
      </c>
      <c r="H21" s="19">
        <v>11</v>
      </c>
      <c r="I21" s="19">
        <v>0</v>
      </c>
      <c r="J21" s="19">
        <v>696</v>
      </c>
      <c r="K21" s="19">
        <v>13</v>
      </c>
      <c r="L21" s="19">
        <v>163</v>
      </c>
      <c r="M21" s="19">
        <v>22</v>
      </c>
      <c r="N21" s="19">
        <v>7</v>
      </c>
      <c r="O21" s="19">
        <v>34</v>
      </c>
      <c r="P21" s="19">
        <v>29</v>
      </c>
      <c r="Q21" s="19">
        <v>5</v>
      </c>
      <c r="R21" s="19">
        <v>1053345</v>
      </c>
      <c r="S21" s="19">
        <v>532913</v>
      </c>
      <c r="T21" s="39">
        <f t="shared" si="3"/>
        <v>8.6581319510701624E-2</v>
      </c>
      <c r="U21" s="39">
        <f t="shared" si="4"/>
        <v>0.17113487567389049</v>
      </c>
      <c r="V21" s="39">
        <f t="shared" si="0"/>
        <v>0.15668598814440629</v>
      </c>
      <c r="W21" s="42">
        <f t="shared" si="1"/>
        <v>3.7280701754385963E-2</v>
      </c>
      <c r="X21" s="42">
        <f t="shared" si="2"/>
        <v>4.0718562874251497E-2</v>
      </c>
      <c r="Y21" s="42">
        <f>'Órdenes y Medidas'!C22/'Denuncias-Renuncias'!G21</f>
        <v>0.20942982456140352</v>
      </c>
      <c r="Z21" s="42">
        <f>'Órdenes y Medidas'!C22/'Denuncias-Renuncias'!C21</f>
        <v>0.22874251497005987</v>
      </c>
      <c r="AB21" s="58"/>
    </row>
    <row r="22" spans="2:28" ht="20.100000000000001" customHeight="1" thickBot="1" x14ac:dyDescent="0.25">
      <c r="B22" s="4" t="s">
        <v>33</v>
      </c>
      <c r="C22" s="19">
        <v>1653</v>
      </c>
      <c r="D22" s="19">
        <v>1168</v>
      </c>
      <c r="E22" s="19">
        <v>485</v>
      </c>
      <c r="F22" s="19">
        <v>1</v>
      </c>
      <c r="G22" s="19">
        <v>2156</v>
      </c>
      <c r="H22" s="19">
        <v>24</v>
      </c>
      <c r="I22" s="19">
        <v>0</v>
      </c>
      <c r="J22" s="19">
        <v>1703</v>
      </c>
      <c r="K22" s="19">
        <v>45</v>
      </c>
      <c r="L22" s="19">
        <v>299</v>
      </c>
      <c r="M22" s="19">
        <v>63</v>
      </c>
      <c r="N22" s="19">
        <v>22</v>
      </c>
      <c r="O22" s="19">
        <v>111</v>
      </c>
      <c r="P22" s="19">
        <v>73</v>
      </c>
      <c r="Q22" s="19">
        <v>38</v>
      </c>
      <c r="R22" s="19">
        <v>2714741</v>
      </c>
      <c r="S22" s="19">
        <v>1407914</v>
      </c>
      <c r="T22" s="39">
        <f t="shared" si="3"/>
        <v>7.9418257579636511E-2</v>
      </c>
      <c r="U22" s="39">
        <f t="shared" si="4"/>
        <v>0.15313435337669773</v>
      </c>
      <c r="V22" s="39">
        <f t="shared" si="0"/>
        <v>0.11740773939317316</v>
      </c>
      <c r="W22" s="42">
        <f t="shared" si="1"/>
        <v>5.1484230055658629E-2</v>
      </c>
      <c r="X22" s="42">
        <f t="shared" si="2"/>
        <v>6.7150635208711437E-2</v>
      </c>
      <c r="Y22" s="42">
        <f>'Órdenes y Medidas'!C23/'Denuncias-Renuncias'!G22</f>
        <v>0.17764378478664192</v>
      </c>
      <c r="Z22" s="42">
        <f>'Órdenes y Medidas'!C23/'Denuncias-Renuncias'!C22</f>
        <v>0.23169993950393225</v>
      </c>
      <c r="AB22" s="58"/>
    </row>
    <row r="23" spans="2:28" ht="20.100000000000001" customHeight="1" thickBot="1" x14ac:dyDescent="0.25">
      <c r="B23" s="4" t="s">
        <v>34</v>
      </c>
      <c r="C23" s="19">
        <v>7468</v>
      </c>
      <c r="D23" s="19">
        <v>3990</v>
      </c>
      <c r="E23" s="19">
        <v>3478</v>
      </c>
      <c r="F23" s="19">
        <v>11</v>
      </c>
      <c r="G23" s="19">
        <v>9052</v>
      </c>
      <c r="H23" s="19">
        <v>43</v>
      </c>
      <c r="I23" s="19">
        <v>19</v>
      </c>
      <c r="J23" s="19">
        <v>6612</v>
      </c>
      <c r="K23" s="19">
        <v>105</v>
      </c>
      <c r="L23" s="19">
        <v>1457</v>
      </c>
      <c r="M23" s="19">
        <v>355</v>
      </c>
      <c r="N23" s="19">
        <v>461</v>
      </c>
      <c r="O23" s="19">
        <v>1031</v>
      </c>
      <c r="P23" s="19">
        <v>568</v>
      </c>
      <c r="Q23" s="19">
        <v>463</v>
      </c>
      <c r="R23" s="19">
        <v>7113886</v>
      </c>
      <c r="S23" s="19">
        <v>3706476</v>
      </c>
      <c r="T23" s="39">
        <f t="shared" si="3"/>
        <v>0.12724409696753644</v>
      </c>
      <c r="U23" s="39">
        <f t="shared" si="4"/>
        <v>0.24422119555070637</v>
      </c>
      <c r="V23" s="39">
        <f t="shared" si="0"/>
        <v>0.20148518430984039</v>
      </c>
      <c r="W23" s="42">
        <f t="shared" si="1"/>
        <v>0.11389748121961997</v>
      </c>
      <c r="X23" s="42">
        <f t="shared" si="2"/>
        <v>0.13805570433851097</v>
      </c>
      <c r="Y23" s="42">
        <f>'Órdenes y Medidas'!C24/'Denuncias-Renuncias'!G23</f>
        <v>0.15477242598320812</v>
      </c>
      <c r="Z23" s="42">
        <f>'Órdenes y Medidas'!C24/'Denuncias-Renuncias'!C23</f>
        <v>0.18760042849491163</v>
      </c>
      <c r="AB23" s="58"/>
    </row>
    <row r="24" spans="2:28" ht="20.100000000000001" customHeight="1" thickBot="1" x14ac:dyDescent="0.25">
      <c r="B24" s="4" t="s">
        <v>35</v>
      </c>
      <c r="C24" s="19">
        <v>1775</v>
      </c>
      <c r="D24" s="19">
        <v>1208</v>
      </c>
      <c r="E24" s="19">
        <v>567</v>
      </c>
      <c r="F24" s="19">
        <v>1</v>
      </c>
      <c r="G24" s="19">
        <v>1934</v>
      </c>
      <c r="H24" s="19">
        <v>0</v>
      </c>
      <c r="I24" s="19">
        <v>0</v>
      </c>
      <c r="J24" s="19">
        <v>1230</v>
      </c>
      <c r="K24" s="19">
        <v>79</v>
      </c>
      <c r="L24" s="19">
        <v>393</v>
      </c>
      <c r="M24" s="19">
        <v>143</v>
      </c>
      <c r="N24" s="19">
        <v>89</v>
      </c>
      <c r="O24" s="19">
        <v>114</v>
      </c>
      <c r="P24" s="19">
        <v>74</v>
      </c>
      <c r="Q24" s="19">
        <v>40</v>
      </c>
      <c r="R24" s="19">
        <v>1586989</v>
      </c>
      <c r="S24" s="19">
        <v>792084</v>
      </c>
      <c r="T24" s="39">
        <f t="shared" si="3"/>
        <v>0.12186599907119709</v>
      </c>
      <c r="U24" s="39">
        <f t="shared" si="4"/>
        <v>0.2441660227955621</v>
      </c>
      <c r="V24" s="39">
        <f t="shared" si="0"/>
        <v>0.22409239424101482</v>
      </c>
      <c r="W24" s="42">
        <f t="shared" si="1"/>
        <v>5.894519131334023E-2</v>
      </c>
      <c r="X24" s="42">
        <f t="shared" si="2"/>
        <v>6.4225352112676062E-2</v>
      </c>
      <c r="Y24" s="42">
        <f>'Órdenes y Medidas'!C25/'Denuncias-Renuncias'!G24</f>
        <v>0.2249224405377456</v>
      </c>
      <c r="Z24" s="42">
        <f>'Órdenes y Medidas'!C25/'Denuncias-Renuncias'!C24</f>
        <v>0.24507042253521127</v>
      </c>
      <c r="AB24" s="58"/>
    </row>
    <row r="25" spans="2:28" ht="20.100000000000001" customHeight="1" thickBot="1" x14ac:dyDescent="0.25">
      <c r="B25" s="4" t="s">
        <v>36</v>
      </c>
      <c r="C25" s="19">
        <v>1010</v>
      </c>
      <c r="D25" s="19">
        <v>349</v>
      </c>
      <c r="E25" s="19">
        <v>661</v>
      </c>
      <c r="F25" s="19">
        <v>0</v>
      </c>
      <c r="G25" s="19">
        <v>1059</v>
      </c>
      <c r="H25" s="19">
        <v>0</v>
      </c>
      <c r="I25" s="19">
        <v>0</v>
      </c>
      <c r="J25" s="19">
        <v>843</v>
      </c>
      <c r="K25" s="19">
        <v>21</v>
      </c>
      <c r="L25" s="19">
        <v>147</v>
      </c>
      <c r="M25" s="19">
        <v>0</v>
      </c>
      <c r="N25" s="19">
        <v>48</v>
      </c>
      <c r="O25" s="19">
        <v>44</v>
      </c>
      <c r="P25" s="19">
        <v>15</v>
      </c>
      <c r="Q25" s="19">
        <v>29</v>
      </c>
      <c r="R25" s="19">
        <v>683854</v>
      </c>
      <c r="S25" s="19">
        <v>345019</v>
      </c>
      <c r="T25" s="39">
        <f t="shared" si="3"/>
        <v>0.15485761580688276</v>
      </c>
      <c r="U25" s="39">
        <f t="shared" si="4"/>
        <v>0.30693961781814916</v>
      </c>
      <c r="V25" s="39">
        <f t="shared" si="0"/>
        <v>0.29273750141296567</v>
      </c>
      <c r="W25" s="42">
        <f t="shared" si="1"/>
        <v>4.1548630783758263E-2</v>
      </c>
      <c r="X25" s="42">
        <f t="shared" si="2"/>
        <v>4.3564356435643561E-2</v>
      </c>
      <c r="Y25" s="42">
        <f>'Órdenes y Medidas'!C26/'Denuncias-Renuncias'!G25</f>
        <v>6.043437204910293E-2</v>
      </c>
      <c r="Z25" s="42">
        <f>'Órdenes y Medidas'!C26/'Denuncias-Renuncias'!C25</f>
        <v>6.3366336633663367E-2</v>
      </c>
      <c r="AB25" s="58"/>
    </row>
    <row r="26" spans="2:28" ht="20.100000000000001" customHeight="1" thickBot="1" x14ac:dyDescent="0.25">
      <c r="B26" s="5" t="s">
        <v>37</v>
      </c>
      <c r="C26" s="19">
        <v>1736</v>
      </c>
      <c r="D26" s="19">
        <v>889</v>
      </c>
      <c r="E26" s="19">
        <v>847</v>
      </c>
      <c r="F26" s="19">
        <v>21</v>
      </c>
      <c r="G26" s="19">
        <v>1778</v>
      </c>
      <c r="H26" s="19">
        <v>34</v>
      </c>
      <c r="I26" s="19">
        <v>15</v>
      </c>
      <c r="J26" s="19">
        <v>1270</v>
      </c>
      <c r="K26" s="19">
        <v>13</v>
      </c>
      <c r="L26" s="19">
        <v>400</v>
      </c>
      <c r="M26" s="19">
        <v>35</v>
      </c>
      <c r="N26" s="19">
        <v>11</v>
      </c>
      <c r="O26" s="19">
        <v>254</v>
      </c>
      <c r="P26" s="19">
        <v>124</v>
      </c>
      <c r="Q26" s="19">
        <v>130</v>
      </c>
      <c r="R26" s="19">
        <v>2242343</v>
      </c>
      <c r="S26" s="19">
        <v>1150625</v>
      </c>
      <c r="T26" s="39">
        <f t="shared" si="3"/>
        <v>7.9292061919162243E-2</v>
      </c>
      <c r="U26" s="39">
        <f t="shared" si="4"/>
        <v>0.15452471482889735</v>
      </c>
      <c r="V26" s="39">
        <f t="shared" si="0"/>
        <v>0.1508745247148289</v>
      </c>
      <c r="W26" s="42">
        <f t="shared" si="1"/>
        <v>0.14285714285714285</v>
      </c>
      <c r="X26" s="42">
        <f t="shared" si="2"/>
        <v>0.14631336405529954</v>
      </c>
      <c r="Y26" s="42">
        <f>'Órdenes y Medidas'!C27/'Denuncias-Renuncias'!G26</f>
        <v>0.16197975253093364</v>
      </c>
      <c r="Z26" s="42">
        <f>'Órdenes y Medidas'!C27/'Denuncias-Renuncias'!C26</f>
        <v>0.16589861751152074</v>
      </c>
      <c r="AB26" s="58"/>
    </row>
    <row r="27" spans="2:28" ht="20.100000000000001" customHeight="1" thickBot="1" x14ac:dyDescent="0.25">
      <c r="B27" s="6" t="s">
        <v>38</v>
      </c>
      <c r="C27" s="20">
        <v>246</v>
      </c>
      <c r="D27" s="20">
        <v>130</v>
      </c>
      <c r="E27" s="20">
        <v>116</v>
      </c>
      <c r="F27" s="20">
        <v>0</v>
      </c>
      <c r="G27" s="20">
        <v>375</v>
      </c>
      <c r="H27" s="20">
        <v>0</v>
      </c>
      <c r="I27" s="20">
        <v>0</v>
      </c>
      <c r="J27" s="20">
        <v>305</v>
      </c>
      <c r="K27" s="20">
        <v>0</v>
      </c>
      <c r="L27" s="20">
        <v>70</v>
      </c>
      <c r="M27" s="20">
        <v>0</v>
      </c>
      <c r="N27" s="20">
        <v>0</v>
      </c>
      <c r="O27" s="20">
        <v>39</v>
      </c>
      <c r="P27" s="20">
        <v>16</v>
      </c>
      <c r="Q27" s="20">
        <v>23</v>
      </c>
      <c r="R27" s="20">
        <v>326803</v>
      </c>
      <c r="S27" s="20">
        <v>165626</v>
      </c>
      <c r="T27" s="39">
        <f t="shared" si="3"/>
        <v>0.11474802862886815</v>
      </c>
      <c r="U27" s="39">
        <f t="shared" si="4"/>
        <v>0.22641372731334453</v>
      </c>
      <c r="V27" s="39">
        <f t="shared" si="0"/>
        <v>0.14852740511755402</v>
      </c>
      <c r="W27" s="43">
        <f t="shared" si="1"/>
        <v>0.104</v>
      </c>
      <c r="X27" s="43">
        <f t="shared" si="2"/>
        <v>0.15853658536585366</v>
      </c>
      <c r="Y27" s="43">
        <f>'Órdenes y Medidas'!C28/'Denuncias-Renuncias'!G27</f>
        <v>0.18666666666666668</v>
      </c>
      <c r="Z27" s="43">
        <f>'Órdenes y Medidas'!C28/'Denuncias-Renuncias'!C27</f>
        <v>0.28455284552845528</v>
      </c>
      <c r="AB27" s="58"/>
    </row>
    <row r="28" spans="2:28" ht="20.100000000000001" customHeight="1" thickBot="1" x14ac:dyDescent="0.25">
      <c r="B28" s="7" t="s">
        <v>39</v>
      </c>
      <c r="C28" s="9">
        <f>SUM(C11:C27)</f>
        <v>45896</v>
      </c>
      <c r="D28" s="9">
        <f t="shared" ref="D28:Q28" si="5">SUM(D11:D27)</f>
        <v>28205</v>
      </c>
      <c r="E28" s="9">
        <f t="shared" si="5"/>
        <v>17691</v>
      </c>
      <c r="F28" s="9">
        <f t="shared" si="5"/>
        <v>111</v>
      </c>
      <c r="G28" s="9">
        <f t="shared" si="5"/>
        <v>52472</v>
      </c>
      <c r="H28" s="9">
        <f t="shared" si="5"/>
        <v>382</v>
      </c>
      <c r="I28" s="9">
        <f t="shared" si="5"/>
        <v>166</v>
      </c>
      <c r="J28" s="9">
        <f t="shared" si="5"/>
        <v>37695</v>
      </c>
      <c r="K28" s="9">
        <f t="shared" si="5"/>
        <v>904</v>
      </c>
      <c r="L28" s="9">
        <f t="shared" si="5"/>
        <v>7852</v>
      </c>
      <c r="M28" s="9">
        <f t="shared" si="5"/>
        <v>3516</v>
      </c>
      <c r="N28" s="9">
        <f t="shared" si="5"/>
        <v>1957</v>
      </c>
      <c r="O28" s="9">
        <f t="shared" si="5"/>
        <v>5035</v>
      </c>
      <c r="P28" s="9">
        <f t="shared" si="5"/>
        <v>2824</v>
      </c>
      <c r="Q28" s="9">
        <f t="shared" si="5"/>
        <v>2211</v>
      </c>
      <c r="R28" s="9">
        <f>SUM(R11:R27)</f>
        <v>49128297</v>
      </c>
      <c r="S28" s="9">
        <f>SUM(S11:S27)</f>
        <v>25037928</v>
      </c>
      <c r="T28" s="40">
        <f t="shared" si="3"/>
        <v>0.10680606331621877</v>
      </c>
      <c r="U28" s="40">
        <f t="shared" si="4"/>
        <v>0.20957005707501036</v>
      </c>
      <c r="V28" s="40">
        <f t="shared" si="0"/>
        <v>0.18330590294851876</v>
      </c>
      <c r="W28" s="44">
        <f t="shared" si="1"/>
        <v>9.5955938405244703E-2</v>
      </c>
      <c r="X28" s="44">
        <f t="shared" si="2"/>
        <v>0.10970454941607112</v>
      </c>
      <c r="Y28" s="44">
        <f>'Órdenes y Medidas'!C29/'Denuncias-Renuncias'!G28</f>
        <v>0.17929562433297758</v>
      </c>
      <c r="Z28" s="44">
        <f>'Órdenes y Medidas'!C29/'Denuncias-Renuncias'!C28</f>
        <v>0.20498518389402126</v>
      </c>
      <c r="AB28" s="58"/>
    </row>
    <row r="29" spans="2:2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2">
      <c r="B31" s="83" t="s">
        <v>264</v>
      </c>
      <c r="C31" s="83"/>
      <c r="D31" s="83"/>
      <c r="E31" s="83"/>
      <c r="F31" s="83"/>
      <c r="G31" s="83"/>
      <c r="H31" s="83"/>
      <c r="T31" s="53"/>
      <c r="U31" s="53"/>
    </row>
    <row r="32" spans="2:28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s="59" t="s">
        <v>267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  <mergeCell ref="B31:H31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89" t="s">
        <v>202</v>
      </c>
      <c r="D9" s="89" t="s">
        <v>179</v>
      </c>
      <c r="E9" s="90" t="s">
        <v>180</v>
      </c>
      <c r="F9" s="91"/>
      <c r="G9" s="92"/>
      <c r="H9" s="92" t="s">
        <v>201</v>
      </c>
      <c r="I9" s="89" t="s">
        <v>182</v>
      </c>
    </row>
    <row r="10" spans="2:9" ht="83.25" customHeight="1" x14ac:dyDescent="0.2">
      <c r="B10" s="10"/>
      <c r="C10" s="89"/>
      <c r="D10" s="89"/>
      <c r="E10" s="45" t="s">
        <v>195</v>
      </c>
      <c r="F10" s="46" t="s">
        <v>196</v>
      </c>
      <c r="G10" s="47" t="s">
        <v>197</v>
      </c>
      <c r="H10" s="92"/>
      <c r="I10" s="89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7.9769341662662176E-3</v>
      </c>
      <c r="D11" s="39">
        <f>'Denuncias-Renuncias'!I11/'Denuncias-Renuncias'!G11</f>
        <v>1.7299375300336376E-3</v>
      </c>
      <c r="E11" s="39">
        <f>'Denuncias-Renuncias'!J11/'Denuncias-Renuncias'!G11</f>
        <v>0.71725132148005766</v>
      </c>
      <c r="F11" s="39">
        <f>'Denuncias-Renuncias'!K11/'Denuncias-Renuncias'!G11</f>
        <v>1.8644882268140317E-2</v>
      </c>
      <c r="G11" s="39">
        <f>'Denuncias-Renuncias'!L11/'Denuncias-Renuncias'!G11</f>
        <v>0.1236905333974051</v>
      </c>
      <c r="H11" s="39">
        <f>'Denuncias-Renuncias'!M11/'Denuncias-Renuncias'!G11</f>
        <v>7.7270543008169143E-2</v>
      </c>
      <c r="I11" s="39">
        <f>'Denuncias-Renuncias'!N11/'Denuncias-Renuncias'!G11</f>
        <v>5.3435848149927918E-2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7.556675062972292E-3</v>
      </c>
      <c r="D12" s="39">
        <f>'Denuncias-Renuncias'!I12/'Denuncias-Renuncias'!G12</f>
        <v>8.3963056255247689E-4</v>
      </c>
      <c r="E12" s="39">
        <f>'Denuncias-Renuncias'!J12/'Denuncias-Renuncias'!G12</f>
        <v>0.65910999160369432</v>
      </c>
      <c r="F12" s="39">
        <f>'Denuncias-Renuncias'!K12/'Denuncias-Renuncias'!G12</f>
        <v>8.3963056255247689E-3</v>
      </c>
      <c r="G12" s="39">
        <f>'Denuncias-Renuncias'!L12/'Denuncias-Renuncias'!G12</f>
        <v>0.2401343408900084</v>
      </c>
      <c r="H12" s="39">
        <f>'Denuncias-Renuncias'!M12/'Denuncias-Renuncias'!G12</f>
        <v>4.6179680940386228E-2</v>
      </c>
      <c r="I12" s="39">
        <f>'Denuncias-Renuncias'!N12/'Denuncias-Renuncias'!G12</f>
        <v>3.7783375314861464E-2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1.2345679012345678E-2</v>
      </c>
      <c r="D13" s="39">
        <f>'Denuncias-Renuncias'!I13/'Denuncias-Renuncias'!G13</f>
        <v>4.4893378226711564E-3</v>
      </c>
      <c r="E13" s="39">
        <f>'Denuncias-Renuncias'!J13/'Denuncias-Renuncias'!G13</f>
        <v>0.60493827160493829</v>
      </c>
      <c r="F13" s="39">
        <f>'Denuncias-Renuncias'!K13/'Denuncias-Renuncias'!G13</f>
        <v>6.7340067340067337E-3</v>
      </c>
      <c r="G13" s="39">
        <f>'Denuncias-Renuncias'!L13/'Denuncias-Renuncias'!G13</f>
        <v>0.15600448933782268</v>
      </c>
      <c r="H13" s="39">
        <f>'Denuncias-Renuncias'!M13/'Denuncias-Renuncias'!G13</f>
        <v>0.13355780022446689</v>
      </c>
      <c r="I13" s="39">
        <f>'Denuncias-Renuncias'!N13/'Denuncias-Renuncias'!G13</f>
        <v>8.1930415263748599E-2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2.7255639097744359E-2</v>
      </c>
      <c r="D14" s="39">
        <f>'Denuncias-Renuncias'!I14/'Denuncias-Renuncias'!G14</f>
        <v>2.4436090225563908E-2</v>
      </c>
      <c r="E14" s="39">
        <f>'Denuncias-Renuncias'!J14/'Denuncias-Renuncias'!G14</f>
        <v>0.56437969924812026</v>
      </c>
      <c r="F14" s="39">
        <f>'Denuncias-Renuncias'!K14/'Denuncias-Renuncias'!G14</f>
        <v>3.7124060150375941E-2</v>
      </c>
      <c r="G14" s="39">
        <f>'Denuncias-Renuncias'!L14/'Denuncias-Renuncias'!G14</f>
        <v>0.17951127819548873</v>
      </c>
      <c r="H14" s="39">
        <f>'Denuncias-Renuncias'!M14/'Denuncias-Renuncias'!G14</f>
        <v>0.13157894736842105</v>
      </c>
      <c r="I14" s="39">
        <f>'Denuncias-Renuncias'!N14/'Denuncias-Renuncias'!G14</f>
        <v>3.5714285714285712E-2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7.2358900144717795E-4</v>
      </c>
      <c r="D15" s="39">
        <f>'Denuncias-Renuncias'!I15/'Denuncias-Renuncias'!G15</f>
        <v>7.2358900144717795E-4</v>
      </c>
      <c r="E15" s="39">
        <f>'Denuncias-Renuncias'!J15/'Denuncias-Renuncias'!G15</f>
        <v>0.60274963820549932</v>
      </c>
      <c r="F15" s="39">
        <f>'Denuncias-Renuncias'!K15/'Denuncias-Renuncias'!G15</f>
        <v>3.9073806078147609E-2</v>
      </c>
      <c r="G15" s="39">
        <f>'Denuncias-Renuncias'!L15/'Denuncias-Renuncias'!G15</f>
        <v>0.16642547033285093</v>
      </c>
      <c r="H15" s="39">
        <f>'Denuncias-Renuncias'!M15/'Denuncias-Renuncias'!G15</f>
        <v>0.1515918958031838</v>
      </c>
      <c r="I15" s="39">
        <f>'Denuncias-Renuncias'!N15/'Denuncias-Renuncias'!G15</f>
        <v>3.8712011577424023E-2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0</v>
      </c>
      <c r="D16" s="39">
        <f>'Denuncias-Renuncias'!I16/'Denuncias-Renuncias'!G16</f>
        <v>0</v>
      </c>
      <c r="E16" s="39">
        <f>'Denuncias-Renuncias'!J16/'Denuncias-Renuncias'!G16</f>
        <v>0.66322008862629245</v>
      </c>
      <c r="F16" s="39">
        <f>'Denuncias-Renuncias'!K16/'Denuncias-Renuncias'!G16</f>
        <v>4.4313146233382573E-3</v>
      </c>
      <c r="G16" s="39">
        <f>'Denuncias-Renuncias'!L16/'Denuncias-Renuncias'!G16</f>
        <v>0.25406203840472674</v>
      </c>
      <c r="H16" s="39">
        <f>'Denuncias-Renuncias'!M16/'Denuncias-Renuncias'!G16</f>
        <v>4.1358936484490398E-2</v>
      </c>
      <c r="I16" s="39">
        <f>'Denuncias-Renuncias'!N16/'Denuncias-Renuncias'!G16</f>
        <v>3.6927621861152143E-2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1.2903225806451613E-3</v>
      </c>
      <c r="D17" s="39">
        <f>'Denuncias-Renuncias'!I17/'Denuncias-Renuncias'!G17</f>
        <v>0</v>
      </c>
      <c r="E17" s="39">
        <f>'Denuncias-Renuncias'!J17/'Denuncias-Renuncias'!G17</f>
        <v>0.8490322580645161</v>
      </c>
      <c r="F17" s="39">
        <f>'Denuncias-Renuncias'!K17/'Denuncias-Renuncias'!G17</f>
        <v>3.0967741935483871E-2</v>
      </c>
      <c r="G17" s="39">
        <f>'Denuncias-Renuncias'!L17/'Denuncias-Renuncias'!G17</f>
        <v>8.9677419354838708E-2</v>
      </c>
      <c r="H17" s="39">
        <f>'Denuncias-Renuncias'!M17/'Denuncias-Renuncias'!G17</f>
        <v>6.4516129032258064E-3</v>
      </c>
      <c r="I17" s="39">
        <f>'Denuncias-Renuncias'!N17/'Denuncias-Renuncias'!G17</f>
        <v>2.2580645161290321E-2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9.4384143463898066E-3</v>
      </c>
      <c r="D18" s="39">
        <f>'Denuncias-Renuncias'!I18/'Denuncias-Renuncias'!G18</f>
        <v>4.2472864558754132E-3</v>
      </c>
      <c r="E18" s="39">
        <f>'Denuncias-Renuncias'!J18/'Denuncias-Renuncias'!G18</f>
        <v>0.75743275129778198</v>
      </c>
      <c r="F18" s="39">
        <f>'Denuncias-Renuncias'!K18/'Denuncias-Renuncias'!G18</f>
        <v>3.3034450212364322E-3</v>
      </c>
      <c r="G18" s="39">
        <f>'Denuncias-Renuncias'!L18/'Denuncias-Renuncias'!G18</f>
        <v>0.11939594148183105</v>
      </c>
      <c r="H18" s="39">
        <f>'Denuncias-Renuncias'!M18/'Denuncias-Renuncias'!G18</f>
        <v>6.1349693251533742E-2</v>
      </c>
      <c r="I18" s="39">
        <f>'Denuncias-Renuncias'!N18/'Denuncias-Renuncias'!G18</f>
        <v>4.4832468145351578E-2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5.3595355069227333E-3</v>
      </c>
      <c r="D19" s="39">
        <f>'Denuncias-Renuncias'!I19/'Denuncias-Renuncias'!G19</f>
        <v>6.4016674110465984E-3</v>
      </c>
      <c r="E19" s="39">
        <f>'Denuncias-Renuncias'!J19/'Denuncias-Renuncias'!G19</f>
        <v>0.81420276909334521</v>
      </c>
      <c r="F19" s="39">
        <f>'Denuncias-Renuncias'!K19/'Denuncias-Renuncias'!G19</f>
        <v>1.1761202917969331E-2</v>
      </c>
      <c r="G19" s="39">
        <f>'Denuncias-Renuncias'!L19/'Denuncias-Renuncias'!G19</f>
        <v>0.1030221825219592</v>
      </c>
      <c r="H19" s="39">
        <f>'Denuncias-Renuncias'!M19/'Denuncias-Renuncias'!G19</f>
        <v>5.2255471192496648E-2</v>
      </c>
      <c r="I19" s="39">
        <f>'Denuncias-Renuncias'!N19/'Denuncias-Renuncias'!G19</f>
        <v>6.9971713562602348E-3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7.2442341809580129E-3</v>
      </c>
      <c r="D20" s="39">
        <f>'Denuncias-Renuncias'!I20/'Denuncias-Renuncias'!G20</f>
        <v>4.4352454169130693E-4</v>
      </c>
      <c r="E20" s="39">
        <f>'Denuncias-Renuncias'!J20/'Denuncias-Renuncias'!G20</f>
        <v>0.67164399763453575</v>
      </c>
      <c r="F20" s="39">
        <f>'Denuncias-Renuncias'!K20/'Denuncias-Renuncias'!G20</f>
        <v>1.3897102306327618E-2</v>
      </c>
      <c r="G20" s="39">
        <f>'Denuncias-Renuncias'!L20/'Denuncias-Renuncias'!G20</f>
        <v>0.16454760496747486</v>
      </c>
      <c r="H20" s="39">
        <f>'Denuncias-Renuncias'!M20/'Denuncias-Renuncias'!G20</f>
        <v>0.10378474275576582</v>
      </c>
      <c r="I20" s="39">
        <f>'Denuncias-Renuncias'!N20/'Denuncias-Renuncias'!G20</f>
        <v>3.8438793613246598E-2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1.2061403508771929E-2</v>
      </c>
      <c r="D21" s="39">
        <f>'Denuncias-Renuncias'!I21/'Denuncias-Renuncias'!G21</f>
        <v>0</v>
      </c>
      <c r="E21" s="39">
        <f>'Denuncias-Renuncias'!J21/'Denuncias-Renuncias'!G21</f>
        <v>0.76315789473684215</v>
      </c>
      <c r="F21" s="39">
        <f>'Denuncias-Renuncias'!K21/'Denuncias-Renuncias'!G21</f>
        <v>1.425438596491228E-2</v>
      </c>
      <c r="G21" s="39">
        <f>'Denuncias-Renuncias'!L21/'Denuncias-Renuncias'!G21</f>
        <v>0.1787280701754386</v>
      </c>
      <c r="H21" s="39">
        <f>'Denuncias-Renuncias'!M21/'Denuncias-Renuncias'!G21</f>
        <v>2.4122807017543858E-2</v>
      </c>
      <c r="I21" s="39">
        <f>'Denuncias-Renuncias'!N21/'Denuncias-Renuncias'!G21</f>
        <v>7.6754385964912276E-3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1.1131725417439703E-2</v>
      </c>
      <c r="D22" s="39">
        <f>'Denuncias-Renuncias'!I22/'Denuncias-Renuncias'!G22</f>
        <v>0</v>
      </c>
      <c r="E22" s="39">
        <f>'Denuncias-Renuncias'!J22/'Denuncias-Renuncias'!G22</f>
        <v>0.78988868274582558</v>
      </c>
      <c r="F22" s="39">
        <f>'Denuncias-Renuncias'!K22/'Denuncias-Renuncias'!G22</f>
        <v>2.0871985157699443E-2</v>
      </c>
      <c r="G22" s="39">
        <f>'Denuncias-Renuncias'!L22/'Denuncias-Renuncias'!G22</f>
        <v>0.13868274582560297</v>
      </c>
      <c r="H22" s="39">
        <f>'Denuncias-Renuncias'!M22/'Denuncias-Renuncias'!G22</f>
        <v>2.922077922077922E-2</v>
      </c>
      <c r="I22" s="39">
        <f>'Denuncias-Renuncias'!N22/'Denuncias-Renuncias'!G22</f>
        <v>1.020408163265306E-2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4.7503314184710564E-3</v>
      </c>
      <c r="D23" s="39">
        <f>'Denuncias-Renuncias'!I23/'Denuncias-Renuncias'!G23</f>
        <v>2.0989836500220948E-3</v>
      </c>
      <c r="E23" s="39">
        <f>'Denuncias-Renuncias'!J23/'Denuncias-Renuncias'!G23</f>
        <v>0.73044631020768891</v>
      </c>
      <c r="F23" s="39">
        <f>'Denuncias-Renuncias'!K23/'Denuncias-Renuncias'!G23</f>
        <v>1.1599646486964207E-2</v>
      </c>
      <c r="G23" s="39">
        <f>'Denuncias-Renuncias'!L23/'Denuncias-Renuncias'!G23</f>
        <v>0.16095890410958905</v>
      </c>
      <c r="H23" s="39">
        <f>'Denuncias-Renuncias'!M23/'Denuncias-Renuncias'!G23</f>
        <v>3.9217852408307559E-2</v>
      </c>
      <c r="I23" s="39">
        <f>'Denuncias-Renuncias'!N23/'Denuncias-Renuncias'!G23</f>
        <v>5.0927971718957139E-2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0</v>
      </c>
      <c r="D24" s="39">
        <f>'Denuncias-Renuncias'!I24/'Denuncias-Renuncias'!G24</f>
        <v>0</v>
      </c>
      <c r="E24" s="39">
        <f>'Denuncias-Renuncias'!J24/'Denuncias-Renuncias'!G24</f>
        <v>0.63598759048603926</v>
      </c>
      <c r="F24" s="39">
        <f>'Denuncias-Renuncias'!K24/'Denuncias-Renuncias'!G24</f>
        <v>4.0847983453981385E-2</v>
      </c>
      <c r="G24" s="39">
        <f>'Denuncias-Renuncias'!L24/'Denuncias-Renuncias'!G24</f>
        <v>0.20320579110651499</v>
      </c>
      <c r="H24" s="39">
        <f>'Denuncias-Renuncias'!M24/'Denuncias-Renuncias'!G24</f>
        <v>7.3940020682523269E-2</v>
      </c>
      <c r="I24" s="39">
        <f>'Denuncias-Renuncias'!N24/'Denuncias-Renuncias'!G24</f>
        <v>4.6018614270941054E-2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0.79603399433427757</v>
      </c>
      <c r="F25" s="39">
        <f>'Denuncias-Renuncias'!K25/'Denuncias-Renuncias'!G25</f>
        <v>1.9830028328611898E-2</v>
      </c>
      <c r="G25" s="39">
        <f>'Denuncias-Renuncias'!L25/'Denuncias-Renuncias'!G25</f>
        <v>0.13881019830028329</v>
      </c>
      <c r="H25" s="39">
        <f>'Denuncias-Renuncias'!M25/'Denuncias-Renuncias'!G25</f>
        <v>0</v>
      </c>
      <c r="I25" s="39">
        <f>'Denuncias-Renuncias'!N25/'Denuncias-Renuncias'!G25</f>
        <v>4.5325779036827198E-2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1.9122609673790775E-2</v>
      </c>
      <c r="D26" s="39">
        <f>'Denuncias-Renuncias'!I26/'Denuncias-Renuncias'!G26</f>
        <v>8.4364454443194604E-3</v>
      </c>
      <c r="E26" s="39">
        <f>'Denuncias-Renuncias'!J26/'Denuncias-Renuncias'!G26</f>
        <v>0.7142857142857143</v>
      </c>
      <c r="F26" s="39">
        <f>'Denuncias-Renuncias'!K26/'Denuncias-Renuncias'!G26</f>
        <v>7.3115860517435323E-3</v>
      </c>
      <c r="G26" s="39">
        <f>'Denuncias-Renuncias'!L26/'Denuncias-Renuncias'!G26</f>
        <v>0.2249718785151856</v>
      </c>
      <c r="H26" s="39">
        <f>'Denuncias-Renuncias'!M26/'Denuncias-Renuncias'!G26</f>
        <v>1.968503937007874E-2</v>
      </c>
      <c r="I26" s="39">
        <f>'Denuncias-Renuncias'!N26/'Denuncias-Renuncias'!G26</f>
        <v>6.1867266591676042E-3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0.81333333333333335</v>
      </c>
      <c r="F27" s="39">
        <f>'Denuncias-Renuncias'!K27/'Denuncias-Renuncias'!G27</f>
        <v>0</v>
      </c>
      <c r="G27" s="39">
        <f>'Denuncias-Renuncias'!L27/'Denuncias-Renuncias'!G27</f>
        <v>0.18666666666666668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7.2800731818874831E-3</v>
      </c>
      <c r="D28" s="40">
        <f>'Denuncias-Renuncias'!I28/'Denuncias-Renuncias'!G28</f>
        <v>3.1635920109772831E-3</v>
      </c>
      <c r="E28" s="40">
        <f>'Denuncias-Renuncias'!J28/'Denuncias-Renuncias'!G28</f>
        <v>0.71838313767342588</v>
      </c>
      <c r="F28" s="40">
        <f>'Denuncias-Renuncias'!K28/'Denuncias-Renuncias'!G28</f>
        <v>1.7228236011587131E-2</v>
      </c>
      <c r="G28" s="40">
        <f>'Denuncias-Renuncias'!L28/'Denuncias-Renuncias'!G28</f>
        <v>0.14964171367586523</v>
      </c>
      <c r="H28" s="40">
        <f>'Denuncias-Renuncias'!M28/'Denuncias-Renuncias'!G28</f>
        <v>6.7007165726482701E-2</v>
      </c>
      <c r="I28" s="40">
        <f>'Denuncias-Renuncias'!N28/'Denuncias-Renuncias'!G28</f>
        <v>3.7296081719774353E-2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8" spans="2:9" ht="36" customHeight="1" x14ac:dyDescent="0.2">
      <c r="B8" s="14"/>
      <c r="C8" s="78" t="s">
        <v>203</v>
      </c>
      <c r="D8" s="78"/>
      <c r="E8" s="78"/>
      <c r="F8" s="78"/>
      <c r="G8" s="78" t="s">
        <v>204</v>
      </c>
      <c r="H8" s="78"/>
      <c r="I8" s="78"/>
    </row>
    <row r="9" spans="2:9" ht="72" thickBot="1" x14ac:dyDescent="0.25">
      <c r="B9" s="36"/>
      <c r="C9" s="21" t="s">
        <v>205</v>
      </c>
      <c r="D9" s="21" t="s">
        <v>206</v>
      </c>
      <c r="E9" s="21" t="s">
        <v>207</v>
      </c>
      <c r="F9" s="21" t="s">
        <v>208</v>
      </c>
      <c r="G9" s="21" t="s">
        <v>209</v>
      </c>
      <c r="H9" s="21" t="s">
        <v>210</v>
      </c>
      <c r="I9" s="21" t="s">
        <v>211</v>
      </c>
    </row>
    <row r="10" spans="2:9" ht="20.100000000000001" customHeight="1" thickBot="1" x14ac:dyDescent="0.25">
      <c r="B10" s="3" t="s">
        <v>22</v>
      </c>
      <c r="C10" s="18">
        <v>109</v>
      </c>
      <c r="D10" s="18">
        <v>106</v>
      </c>
      <c r="E10" s="18">
        <v>90</v>
      </c>
      <c r="F10" s="18">
        <v>305</v>
      </c>
      <c r="G10" s="18">
        <v>3724</v>
      </c>
      <c r="H10" s="18">
        <v>39</v>
      </c>
      <c r="I10" s="18">
        <v>3763</v>
      </c>
    </row>
    <row r="11" spans="2:9" ht="20.100000000000001" customHeight="1" thickBot="1" x14ac:dyDescent="0.25">
      <c r="B11" s="4" t="s">
        <v>23</v>
      </c>
      <c r="C11" s="19">
        <v>6</v>
      </c>
      <c r="D11" s="19">
        <v>18</v>
      </c>
      <c r="E11" s="19">
        <v>23</v>
      </c>
      <c r="F11" s="19">
        <v>47</v>
      </c>
      <c r="G11" s="19">
        <v>409</v>
      </c>
      <c r="H11" s="19">
        <v>5</v>
      </c>
      <c r="I11" s="19">
        <v>414</v>
      </c>
    </row>
    <row r="12" spans="2:9" ht="20.100000000000001" customHeight="1" thickBot="1" x14ac:dyDescent="0.25">
      <c r="B12" s="4" t="s">
        <v>24</v>
      </c>
      <c r="C12" s="19">
        <v>12</v>
      </c>
      <c r="D12" s="19">
        <v>2</v>
      </c>
      <c r="E12" s="19">
        <v>5</v>
      </c>
      <c r="F12" s="19">
        <v>19</v>
      </c>
      <c r="G12" s="19">
        <v>312</v>
      </c>
      <c r="H12" s="19">
        <v>11</v>
      </c>
      <c r="I12" s="19">
        <v>323</v>
      </c>
    </row>
    <row r="13" spans="2:9" ht="20.100000000000001" customHeight="1" thickBot="1" x14ac:dyDescent="0.25">
      <c r="B13" s="4" t="s">
        <v>25</v>
      </c>
      <c r="C13" s="19">
        <v>11</v>
      </c>
      <c r="D13" s="19">
        <v>14</v>
      </c>
      <c r="E13" s="19">
        <v>25</v>
      </c>
      <c r="F13" s="19">
        <v>50</v>
      </c>
      <c r="G13" s="19">
        <v>934</v>
      </c>
      <c r="H13" s="19">
        <v>10</v>
      </c>
      <c r="I13" s="19">
        <v>944</v>
      </c>
    </row>
    <row r="14" spans="2:9" ht="20.100000000000001" customHeight="1" thickBot="1" x14ac:dyDescent="0.25">
      <c r="B14" s="4" t="s">
        <v>26</v>
      </c>
      <c r="C14" s="19">
        <v>61</v>
      </c>
      <c r="D14" s="19">
        <v>54</v>
      </c>
      <c r="E14" s="19">
        <v>48</v>
      </c>
      <c r="F14" s="19">
        <v>163</v>
      </c>
      <c r="G14" s="19">
        <v>892</v>
      </c>
      <c r="H14" s="19">
        <v>7</v>
      </c>
      <c r="I14" s="19">
        <v>899</v>
      </c>
    </row>
    <row r="15" spans="2:9" ht="20.100000000000001" customHeight="1" thickBot="1" x14ac:dyDescent="0.25">
      <c r="B15" s="4" t="s">
        <v>27</v>
      </c>
      <c r="C15" s="19">
        <v>7</v>
      </c>
      <c r="D15" s="19">
        <v>1</v>
      </c>
      <c r="E15" s="19">
        <v>0</v>
      </c>
      <c r="F15" s="19">
        <v>8</v>
      </c>
      <c r="G15" s="19">
        <v>203</v>
      </c>
      <c r="H15" s="19">
        <v>0</v>
      </c>
      <c r="I15" s="19">
        <v>203</v>
      </c>
    </row>
    <row r="16" spans="2:9" ht="20.100000000000001" customHeight="1" thickBot="1" x14ac:dyDescent="0.25">
      <c r="B16" s="4" t="s">
        <v>28</v>
      </c>
      <c r="C16" s="19">
        <v>10</v>
      </c>
      <c r="D16" s="19">
        <v>10</v>
      </c>
      <c r="E16" s="19">
        <v>0</v>
      </c>
      <c r="F16" s="19">
        <v>20</v>
      </c>
      <c r="G16" s="19">
        <v>630</v>
      </c>
      <c r="H16" s="19">
        <v>17</v>
      </c>
      <c r="I16" s="19">
        <v>647</v>
      </c>
    </row>
    <row r="17" spans="2:9" ht="20.100000000000001" customHeight="1" thickBot="1" x14ac:dyDescent="0.25">
      <c r="B17" s="4" t="s">
        <v>29</v>
      </c>
      <c r="C17" s="19">
        <v>5</v>
      </c>
      <c r="D17" s="19">
        <v>5</v>
      </c>
      <c r="E17" s="19">
        <v>0</v>
      </c>
      <c r="F17" s="19">
        <v>10</v>
      </c>
      <c r="G17" s="19">
        <v>743</v>
      </c>
      <c r="H17" s="19">
        <v>36</v>
      </c>
      <c r="I17" s="19">
        <v>779</v>
      </c>
    </row>
    <row r="18" spans="2:9" ht="20.100000000000001" customHeight="1" thickBot="1" x14ac:dyDescent="0.25">
      <c r="B18" s="4" t="s">
        <v>30</v>
      </c>
      <c r="C18" s="19">
        <v>88</v>
      </c>
      <c r="D18" s="19">
        <v>46</v>
      </c>
      <c r="E18" s="19">
        <v>10</v>
      </c>
      <c r="F18" s="19">
        <v>144</v>
      </c>
      <c r="G18" s="19">
        <v>2174</v>
      </c>
      <c r="H18" s="19">
        <v>49</v>
      </c>
      <c r="I18" s="19">
        <v>2223</v>
      </c>
    </row>
    <row r="19" spans="2:9" ht="20.100000000000001" customHeight="1" thickBot="1" x14ac:dyDescent="0.25">
      <c r="B19" s="4" t="s">
        <v>31</v>
      </c>
      <c r="C19" s="19">
        <v>93</v>
      </c>
      <c r="D19" s="19">
        <v>24</v>
      </c>
      <c r="E19" s="19">
        <v>28</v>
      </c>
      <c r="F19" s="19">
        <v>145</v>
      </c>
      <c r="G19" s="19">
        <v>1973</v>
      </c>
      <c r="H19" s="19">
        <v>39</v>
      </c>
      <c r="I19" s="19">
        <v>2012</v>
      </c>
    </row>
    <row r="20" spans="2:9" ht="20.100000000000001" customHeight="1" thickBot="1" x14ac:dyDescent="0.25">
      <c r="B20" s="4" t="s">
        <v>32</v>
      </c>
      <c r="C20" s="19">
        <v>0</v>
      </c>
      <c r="D20" s="19">
        <v>12</v>
      </c>
      <c r="E20" s="19">
        <v>0</v>
      </c>
      <c r="F20" s="19">
        <v>12</v>
      </c>
      <c r="G20" s="19">
        <v>258</v>
      </c>
      <c r="H20" s="19">
        <v>0</v>
      </c>
      <c r="I20" s="19">
        <v>258</v>
      </c>
    </row>
    <row r="21" spans="2:9" ht="20.100000000000001" customHeight="1" thickBot="1" x14ac:dyDescent="0.25">
      <c r="B21" s="4" t="s">
        <v>33</v>
      </c>
      <c r="C21" s="19">
        <v>12</v>
      </c>
      <c r="D21" s="19">
        <v>3</v>
      </c>
      <c r="E21" s="19">
        <v>2</v>
      </c>
      <c r="F21" s="19">
        <v>17</v>
      </c>
      <c r="G21" s="19">
        <v>725</v>
      </c>
      <c r="H21" s="19">
        <v>132</v>
      </c>
      <c r="I21" s="19">
        <v>857</v>
      </c>
    </row>
    <row r="22" spans="2:9" ht="20.100000000000001" customHeight="1" thickBot="1" x14ac:dyDescent="0.25">
      <c r="B22" s="4" t="s">
        <v>34</v>
      </c>
      <c r="C22" s="19">
        <v>72</v>
      </c>
      <c r="D22" s="19">
        <v>51</v>
      </c>
      <c r="E22" s="19">
        <v>4</v>
      </c>
      <c r="F22" s="19">
        <v>127</v>
      </c>
      <c r="G22" s="19">
        <v>3784</v>
      </c>
      <c r="H22" s="19">
        <v>17</v>
      </c>
      <c r="I22" s="19">
        <v>3801</v>
      </c>
    </row>
    <row r="23" spans="2:9" ht="20.100000000000001" customHeight="1" thickBot="1" x14ac:dyDescent="0.25">
      <c r="B23" s="4" t="s">
        <v>35</v>
      </c>
      <c r="C23" s="19">
        <v>0</v>
      </c>
      <c r="D23" s="19">
        <v>8</v>
      </c>
      <c r="E23" s="19">
        <v>24</v>
      </c>
      <c r="F23" s="19">
        <v>32</v>
      </c>
      <c r="G23" s="19">
        <v>591</v>
      </c>
      <c r="H23" s="19">
        <v>30</v>
      </c>
      <c r="I23" s="19">
        <v>621</v>
      </c>
    </row>
    <row r="24" spans="2:9" ht="20.100000000000001" customHeight="1" thickBot="1" x14ac:dyDescent="0.25">
      <c r="B24" s="4" t="s">
        <v>36</v>
      </c>
      <c r="C24" s="19">
        <v>12</v>
      </c>
      <c r="D24" s="19">
        <v>9</v>
      </c>
      <c r="E24" s="19">
        <v>0</v>
      </c>
      <c r="F24" s="19">
        <v>21</v>
      </c>
      <c r="G24" s="19">
        <v>202</v>
      </c>
      <c r="H24" s="19">
        <v>10</v>
      </c>
      <c r="I24" s="19">
        <v>212</v>
      </c>
    </row>
    <row r="25" spans="2:9" ht="20.100000000000001" customHeight="1" thickBot="1" x14ac:dyDescent="0.25">
      <c r="B25" s="5" t="s">
        <v>37</v>
      </c>
      <c r="C25" s="19">
        <v>7</v>
      </c>
      <c r="D25" s="19">
        <v>10</v>
      </c>
      <c r="E25" s="19">
        <v>0</v>
      </c>
      <c r="F25" s="19">
        <v>17</v>
      </c>
      <c r="G25" s="19">
        <v>630</v>
      </c>
      <c r="H25" s="19">
        <v>1</v>
      </c>
      <c r="I25" s="19">
        <v>631</v>
      </c>
    </row>
    <row r="26" spans="2:9" ht="20.100000000000001" customHeight="1" thickBot="1" x14ac:dyDescent="0.25">
      <c r="B26" s="6" t="s">
        <v>38</v>
      </c>
      <c r="C26" s="20">
        <v>1</v>
      </c>
      <c r="D26" s="20">
        <v>0</v>
      </c>
      <c r="E26" s="20">
        <v>0</v>
      </c>
      <c r="F26" s="20">
        <v>1</v>
      </c>
      <c r="G26" s="20">
        <v>75</v>
      </c>
      <c r="H26" s="20">
        <v>0</v>
      </c>
      <c r="I26" s="20">
        <v>75</v>
      </c>
    </row>
    <row r="27" spans="2:9" ht="20.100000000000001" customHeight="1" thickBot="1" x14ac:dyDescent="0.25">
      <c r="B27" s="7" t="s">
        <v>39</v>
      </c>
      <c r="C27" s="9">
        <f>SUM(C10:C26)</f>
        <v>506</v>
      </c>
      <c r="D27" s="9">
        <f t="shared" ref="D27:I27" si="0">SUM(D10:D26)</f>
        <v>373</v>
      </c>
      <c r="E27" s="9">
        <f t="shared" si="0"/>
        <v>259</v>
      </c>
      <c r="F27" s="9">
        <f t="shared" si="0"/>
        <v>1138</v>
      </c>
      <c r="G27" s="9">
        <f t="shared" si="0"/>
        <v>18259</v>
      </c>
      <c r="H27" s="9">
        <f t="shared" si="0"/>
        <v>403</v>
      </c>
      <c r="I27" s="9">
        <f t="shared" si="0"/>
        <v>18662</v>
      </c>
    </row>
    <row r="28" spans="2:9" x14ac:dyDescent="0.2">
      <c r="C28" s="54"/>
      <c r="D28" s="54"/>
      <c r="E28" s="54"/>
      <c r="F28" s="54"/>
      <c r="G28" s="54"/>
      <c r="H28" s="54"/>
      <c r="I28" s="54"/>
    </row>
  </sheetData>
  <mergeCells count="2">
    <mergeCell ref="C8:F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V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3" max="13" width="23.5" bestFit="1" customWidth="1"/>
    <col min="14" max="14" width="12.75" bestFit="1" customWidth="1"/>
    <col min="15" max="18" width="14.625" customWidth="1"/>
    <col min="19" max="19" width="20.875" bestFit="1" customWidth="1"/>
    <col min="20" max="20" width="13.25" hidden="1" customWidth="1"/>
    <col min="21" max="21" width="13.875" hidden="1" customWidth="1"/>
    <col min="22" max="22" width="11.75" hidden="1" customWidth="1"/>
    <col min="23" max="23" width="8.625" customWidth="1"/>
  </cols>
  <sheetData>
    <row r="7" spans="2:22" ht="46.5" customHeight="1" x14ac:dyDescent="0.2"/>
    <row r="9" spans="2:22" ht="41.25" customHeight="1" x14ac:dyDescent="0.2">
      <c r="B9" s="14"/>
      <c r="C9" s="96" t="s">
        <v>212</v>
      </c>
      <c r="D9" s="97"/>
      <c r="E9" s="97"/>
      <c r="F9" s="97"/>
      <c r="G9" s="97"/>
      <c r="H9" s="98"/>
      <c r="M9" s="14"/>
      <c r="N9" s="93" t="s">
        <v>220</v>
      </c>
      <c r="O9" s="94"/>
      <c r="P9" s="94"/>
      <c r="Q9" s="94"/>
      <c r="R9" s="94"/>
      <c r="S9" s="48"/>
    </row>
    <row r="10" spans="2:22" ht="41.25" customHeight="1" x14ac:dyDescent="0.2">
      <c r="B10" s="14"/>
      <c r="C10" s="79" t="s">
        <v>213</v>
      </c>
      <c r="D10" s="79"/>
      <c r="E10" s="79" t="s">
        <v>214</v>
      </c>
      <c r="F10" s="79"/>
      <c r="G10" s="79" t="s">
        <v>215</v>
      </c>
      <c r="H10" s="79" t="s">
        <v>266</v>
      </c>
      <c r="M10" s="14"/>
      <c r="N10" s="79" t="s">
        <v>213</v>
      </c>
      <c r="O10" s="79"/>
      <c r="P10" s="79" t="s">
        <v>214</v>
      </c>
      <c r="Q10" s="79"/>
      <c r="R10" s="79" t="s">
        <v>215</v>
      </c>
      <c r="S10" s="95"/>
    </row>
    <row r="11" spans="2:22" ht="41.25" customHeight="1" thickBot="1" x14ac:dyDescent="0.25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79"/>
      <c r="H11" s="79"/>
      <c r="M11" s="14"/>
      <c r="N11" s="15" t="s">
        <v>216</v>
      </c>
      <c r="O11" s="15" t="s">
        <v>217</v>
      </c>
      <c r="P11" s="15" t="s">
        <v>218</v>
      </c>
      <c r="Q11" s="15" t="s">
        <v>219</v>
      </c>
      <c r="R11" s="79"/>
      <c r="S11" s="95"/>
      <c r="T11" s="15" t="s">
        <v>221</v>
      </c>
      <c r="U11" s="15" t="s">
        <v>222</v>
      </c>
      <c r="V11" s="15" t="s">
        <v>52</v>
      </c>
    </row>
    <row r="12" spans="2:22" ht="20.100000000000001" customHeight="1" thickBot="1" x14ac:dyDescent="0.25">
      <c r="B12" s="3" t="s">
        <v>22</v>
      </c>
      <c r="C12" s="51">
        <f t="shared" ref="C12:C29" si="0">+N12/V12</f>
        <v>1.9646776047653882E-2</v>
      </c>
      <c r="D12" s="51">
        <f t="shared" ref="D12:D29" si="1">+O12/V12</f>
        <v>0.15706970425331801</v>
      </c>
      <c r="E12" s="51">
        <f t="shared" ref="E12:E29" si="2">+P12/V12</f>
        <v>3.1769254885567977E-2</v>
      </c>
      <c r="F12" s="51">
        <f t="shared" ref="F12:F29" si="3">+Q12/V12</f>
        <v>0.38582924025499005</v>
      </c>
      <c r="G12" s="51">
        <f t="shared" ref="G12:G29" si="4">+R12/V12</f>
        <v>0.17065524088201484</v>
      </c>
      <c r="H12" s="51">
        <f>1-C12-D12-E12-F12-G12</f>
        <v>0.23502978367645522</v>
      </c>
      <c r="M12" s="3" t="s">
        <v>22</v>
      </c>
      <c r="N12" s="18">
        <v>188</v>
      </c>
      <c r="O12" s="18">
        <v>1503</v>
      </c>
      <c r="P12" s="18">
        <v>304</v>
      </c>
      <c r="Q12" s="18">
        <v>3692</v>
      </c>
      <c r="R12" s="18">
        <v>1633</v>
      </c>
      <c r="S12" s="10"/>
      <c r="T12" s="31">
        <v>7943</v>
      </c>
      <c r="U12" s="31">
        <v>7</v>
      </c>
      <c r="V12" s="31">
        <f>T12-U12+R12</f>
        <v>9569</v>
      </c>
    </row>
    <row r="13" spans="2:22" ht="20.100000000000001" customHeight="1" thickBot="1" x14ac:dyDescent="0.25">
      <c r="B13" s="4" t="s">
        <v>23</v>
      </c>
      <c r="C13" s="51">
        <f t="shared" si="0"/>
        <v>7.7586206896551723E-3</v>
      </c>
      <c r="D13" s="51">
        <f t="shared" si="1"/>
        <v>0.18017241379310345</v>
      </c>
      <c r="E13" s="51">
        <f t="shared" si="2"/>
        <v>4.0517241379310343E-2</v>
      </c>
      <c r="F13" s="51">
        <f t="shared" si="3"/>
        <v>0.33965517241379312</v>
      </c>
      <c r="G13" s="51">
        <f t="shared" si="4"/>
        <v>0.1560344827586207</v>
      </c>
      <c r="H13" s="51">
        <f t="shared" ref="H13:H29" si="5">1-C13-D13-E13-F13-G13</f>
        <v>0.27586206896551724</v>
      </c>
      <c r="M13" s="4" t="s">
        <v>23</v>
      </c>
      <c r="N13" s="19">
        <v>9</v>
      </c>
      <c r="O13" s="19">
        <v>209</v>
      </c>
      <c r="P13" s="19">
        <v>47</v>
      </c>
      <c r="Q13" s="19">
        <v>394</v>
      </c>
      <c r="R13" s="19">
        <v>181</v>
      </c>
      <c r="S13" s="10"/>
      <c r="T13" s="31">
        <v>984</v>
      </c>
      <c r="U13" s="31">
        <v>5</v>
      </c>
      <c r="V13" s="31">
        <f t="shared" ref="V13:V29" si="6">T13-U13+R13</f>
        <v>1160</v>
      </c>
    </row>
    <row r="14" spans="2:22" ht="20.100000000000001" customHeight="1" thickBot="1" x14ac:dyDescent="0.25">
      <c r="B14" s="4" t="s">
        <v>24</v>
      </c>
      <c r="C14" s="51">
        <f t="shared" si="0"/>
        <v>9.5465393794749408E-3</v>
      </c>
      <c r="D14" s="51">
        <f t="shared" si="1"/>
        <v>0.16825775656324582</v>
      </c>
      <c r="E14" s="51">
        <f t="shared" si="2"/>
        <v>2.2673031026252982E-2</v>
      </c>
      <c r="F14" s="51">
        <f t="shared" si="3"/>
        <v>0.37828162291169454</v>
      </c>
      <c r="G14" s="51">
        <f t="shared" si="4"/>
        <v>0.25178997613365156</v>
      </c>
      <c r="H14" s="51">
        <f t="shared" si="5"/>
        <v>0.16945107398568021</v>
      </c>
      <c r="M14" s="4" t="s">
        <v>24</v>
      </c>
      <c r="N14" s="19">
        <v>8</v>
      </c>
      <c r="O14" s="19">
        <v>141</v>
      </c>
      <c r="P14" s="19">
        <v>19</v>
      </c>
      <c r="Q14" s="19">
        <v>317</v>
      </c>
      <c r="R14" s="19">
        <v>211</v>
      </c>
      <c r="S14" s="10"/>
      <c r="T14" s="31">
        <v>628</v>
      </c>
      <c r="U14" s="31">
        <v>1</v>
      </c>
      <c r="V14" s="31">
        <f t="shared" si="6"/>
        <v>838</v>
      </c>
    </row>
    <row r="15" spans="2:22" ht="20.100000000000001" customHeight="1" thickBot="1" x14ac:dyDescent="0.25">
      <c r="B15" s="4" t="s">
        <v>25</v>
      </c>
      <c r="C15" s="51">
        <f t="shared" si="0"/>
        <v>1.7432646592709985E-2</v>
      </c>
      <c r="D15" s="51">
        <f t="shared" si="1"/>
        <v>0.11463285789751716</v>
      </c>
      <c r="E15" s="51">
        <f t="shared" si="2"/>
        <v>2.6413100898045432E-2</v>
      </c>
      <c r="F15" s="51">
        <f t="shared" si="3"/>
        <v>0.48652931854199682</v>
      </c>
      <c r="G15" s="51">
        <f t="shared" si="4"/>
        <v>0.1473851030110935</v>
      </c>
      <c r="H15" s="51">
        <f t="shared" si="5"/>
        <v>0.20760697305863715</v>
      </c>
      <c r="M15" s="4" t="s">
        <v>25</v>
      </c>
      <c r="N15" s="19">
        <v>33</v>
      </c>
      <c r="O15" s="19">
        <v>217</v>
      </c>
      <c r="P15" s="19">
        <v>50</v>
      </c>
      <c r="Q15" s="19">
        <v>921</v>
      </c>
      <c r="R15" s="19">
        <v>279</v>
      </c>
      <c r="S15" s="10"/>
      <c r="T15" s="31">
        <v>1615</v>
      </c>
      <c r="U15" s="31">
        <v>1</v>
      </c>
      <c r="V15" s="31">
        <f t="shared" si="6"/>
        <v>1893</v>
      </c>
    </row>
    <row r="16" spans="2:22" ht="20.100000000000001" customHeight="1" thickBot="1" x14ac:dyDescent="0.25">
      <c r="B16" s="4" t="s">
        <v>26</v>
      </c>
      <c r="C16" s="51">
        <f t="shared" si="0"/>
        <v>1.251896813353566E-2</v>
      </c>
      <c r="D16" s="51">
        <f t="shared" si="1"/>
        <v>0.26896813353566007</v>
      </c>
      <c r="E16" s="51">
        <f t="shared" si="2"/>
        <v>6.1077389984825495E-2</v>
      </c>
      <c r="F16" s="51">
        <f t="shared" si="3"/>
        <v>0.33535660091047043</v>
      </c>
      <c r="G16" s="51">
        <f t="shared" si="4"/>
        <v>6.25948406676783E-2</v>
      </c>
      <c r="H16" s="51">
        <f t="shared" si="5"/>
        <v>0.25948406676783003</v>
      </c>
      <c r="M16" s="4" t="s">
        <v>26</v>
      </c>
      <c r="N16" s="19">
        <v>33</v>
      </c>
      <c r="O16" s="19">
        <v>709</v>
      </c>
      <c r="P16" s="19">
        <v>161</v>
      </c>
      <c r="Q16" s="19">
        <v>884</v>
      </c>
      <c r="R16" s="19">
        <v>165</v>
      </c>
      <c r="S16" s="10"/>
      <c r="T16" s="31">
        <v>2471</v>
      </c>
      <c r="U16" s="31">
        <v>0</v>
      </c>
      <c r="V16" s="31">
        <f t="shared" si="6"/>
        <v>2636</v>
      </c>
    </row>
    <row r="17" spans="2:22" ht="20.100000000000001" customHeight="1" thickBot="1" x14ac:dyDescent="0.25">
      <c r="B17" s="4" t="s">
        <v>27</v>
      </c>
      <c r="C17" s="51">
        <f t="shared" si="0"/>
        <v>6.024096385542169E-3</v>
      </c>
      <c r="D17" s="51">
        <f t="shared" si="1"/>
        <v>0.22088353413654618</v>
      </c>
      <c r="E17" s="51">
        <f t="shared" si="2"/>
        <v>1.6064257028112448E-2</v>
      </c>
      <c r="F17" s="51">
        <f t="shared" si="3"/>
        <v>0.40361445783132532</v>
      </c>
      <c r="G17" s="51">
        <f t="shared" si="4"/>
        <v>0.15662650602409639</v>
      </c>
      <c r="H17" s="51">
        <f t="shared" si="5"/>
        <v>0.19678714859437757</v>
      </c>
      <c r="M17" s="4" t="s">
        <v>27</v>
      </c>
      <c r="N17" s="19">
        <v>3</v>
      </c>
      <c r="O17" s="19">
        <v>110</v>
      </c>
      <c r="P17" s="19">
        <v>8</v>
      </c>
      <c r="Q17" s="19">
        <v>201</v>
      </c>
      <c r="R17" s="19">
        <v>78</v>
      </c>
      <c r="S17" s="10"/>
      <c r="T17" s="31">
        <v>420</v>
      </c>
      <c r="U17" s="31">
        <v>0</v>
      </c>
      <c r="V17" s="31">
        <f t="shared" si="6"/>
        <v>498</v>
      </c>
    </row>
    <row r="18" spans="2:22" ht="20.100000000000001" customHeight="1" thickBot="1" x14ac:dyDescent="0.25">
      <c r="B18" s="4" t="s">
        <v>28</v>
      </c>
      <c r="C18" s="51">
        <f t="shared" si="0"/>
        <v>1.4745308310991957E-2</v>
      </c>
      <c r="D18" s="51">
        <f t="shared" si="1"/>
        <v>0.14745308310991956</v>
      </c>
      <c r="E18" s="51">
        <f t="shared" si="2"/>
        <v>1.3404825737265416E-2</v>
      </c>
      <c r="F18" s="51">
        <f t="shared" si="3"/>
        <v>0.42426273458445041</v>
      </c>
      <c r="G18" s="51">
        <f t="shared" si="4"/>
        <v>0.25804289544235925</v>
      </c>
      <c r="H18" s="51">
        <f t="shared" si="5"/>
        <v>0.14209115281501339</v>
      </c>
      <c r="M18" s="4" t="s">
        <v>28</v>
      </c>
      <c r="N18" s="19">
        <v>22</v>
      </c>
      <c r="O18" s="19">
        <v>220</v>
      </c>
      <c r="P18" s="19">
        <v>20</v>
      </c>
      <c r="Q18" s="19">
        <v>633</v>
      </c>
      <c r="R18" s="19">
        <v>385</v>
      </c>
      <c r="S18" s="10"/>
      <c r="T18" s="31">
        <v>1108</v>
      </c>
      <c r="U18" s="31">
        <v>1</v>
      </c>
      <c r="V18" s="31">
        <f t="shared" si="6"/>
        <v>1492</v>
      </c>
    </row>
    <row r="19" spans="2:22" ht="20.100000000000001" customHeight="1" thickBot="1" x14ac:dyDescent="0.25">
      <c r="B19" s="4" t="s">
        <v>29</v>
      </c>
      <c r="C19" s="51">
        <f t="shared" si="0"/>
        <v>1.3003095975232198E-2</v>
      </c>
      <c r="D19" s="51">
        <f t="shared" si="1"/>
        <v>0.14674922600619195</v>
      </c>
      <c r="E19" s="51">
        <f t="shared" si="2"/>
        <v>6.1919504643962852E-3</v>
      </c>
      <c r="F19" s="51">
        <f t="shared" si="3"/>
        <v>0.47863777089783283</v>
      </c>
      <c r="G19" s="51">
        <f t="shared" si="4"/>
        <v>0.18575851393188855</v>
      </c>
      <c r="H19" s="51">
        <f t="shared" si="5"/>
        <v>0.16965944272445829</v>
      </c>
      <c r="M19" s="4" t="s">
        <v>29</v>
      </c>
      <c r="N19" s="19">
        <v>21</v>
      </c>
      <c r="O19" s="19">
        <v>237</v>
      </c>
      <c r="P19" s="19">
        <v>10</v>
      </c>
      <c r="Q19" s="19">
        <v>773</v>
      </c>
      <c r="R19" s="19">
        <v>300</v>
      </c>
      <c r="S19" s="10"/>
      <c r="T19" s="31">
        <v>1315</v>
      </c>
      <c r="U19" s="31">
        <v>0</v>
      </c>
      <c r="V19" s="31">
        <f t="shared" si="6"/>
        <v>1615</v>
      </c>
    </row>
    <row r="20" spans="2:22" ht="20.100000000000001" customHeight="1" thickBot="1" x14ac:dyDescent="0.25">
      <c r="B20" s="4" t="s">
        <v>30</v>
      </c>
      <c r="C20" s="51">
        <f t="shared" si="0"/>
        <v>1.190844416950201E-2</v>
      </c>
      <c r="D20" s="51">
        <f t="shared" si="1"/>
        <v>9.5886173832353858E-2</v>
      </c>
      <c r="E20" s="51">
        <f t="shared" si="2"/>
        <v>2.2270337148159604E-2</v>
      </c>
      <c r="F20" s="51">
        <f t="shared" si="3"/>
        <v>0.3326631611506341</v>
      </c>
      <c r="G20" s="51">
        <f t="shared" si="4"/>
        <v>0.25827404887101763</v>
      </c>
      <c r="H20" s="51">
        <f t="shared" si="5"/>
        <v>0.27899783482833279</v>
      </c>
      <c r="M20" s="4" t="s">
        <v>30</v>
      </c>
      <c r="N20" s="19">
        <v>77</v>
      </c>
      <c r="O20" s="19">
        <v>620</v>
      </c>
      <c r="P20" s="19">
        <v>144</v>
      </c>
      <c r="Q20" s="19">
        <v>2151</v>
      </c>
      <c r="R20" s="19">
        <v>1670</v>
      </c>
      <c r="S20" s="10"/>
      <c r="T20" s="31">
        <v>4797</v>
      </c>
      <c r="U20" s="31">
        <v>1</v>
      </c>
      <c r="V20" s="31">
        <f t="shared" si="6"/>
        <v>6466</v>
      </c>
    </row>
    <row r="21" spans="2:22" ht="20.100000000000001" customHeight="1" thickBot="1" x14ac:dyDescent="0.25">
      <c r="B21" s="4" t="s">
        <v>31</v>
      </c>
      <c r="C21" s="51">
        <f t="shared" si="0"/>
        <v>1.5542381028681301E-2</v>
      </c>
      <c r="D21" s="51">
        <f t="shared" si="1"/>
        <v>0.18234257330556</v>
      </c>
      <c r="E21" s="51">
        <f t="shared" si="2"/>
        <v>2.3233456176894728E-2</v>
      </c>
      <c r="F21" s="51">
        <f t="shared" si="3"/>
        <v>0.31373177375420608</v>
      </c>
      <c r="G21" s="51">
        <f t="shared" si="4"/>
        <v>0.18330395769908669</v>
      </c>
      <c r="H21" s="51">
        <f t="shared" si="5"/>
        <v>0.28184585803557111</v>
      </c>
      <c r="M21" s="4" t="s">
        <v>31</v>
      </c>
      <c r="N21" s="19">
        <v>97</v>
      </c>
      <c r="O21" s="19">
        <v>1138</v>
      </c>
      <c r="P21" s="19">
        <v>145</v>
      </c>
      <c r="Q21" s="19">
        <v>1958</v>
      </c>
      <c r="R21" s="19">
        <v>1144</v>
      </c>
      <c r="S21" s="10"/>
      <c r="T21" s="31">
        <v>5097</v>
      </c>
      <c r="U21" s="31">
        <v>0</v>
      </c>
      <c r="V21" s="31">
        <f t="shared" si="6"/>
        <v>6241</v>
      </c>
    </row>
    <row r="22" spans="2:22" ht="20.100000000000001" customHeight="1" thickBot="1" x14ac:dyDescent="0.25">
      <c r="B22" s="4" t="s">
        <v>32</v>
      </c>
      <c r="C22" s="51">
        <f t="shared" si="0"/>
        <v>4.4378698224852072E-3</v>
      </c>
      <c r="D22" s="51">
        <f t="shared" si="1"/>
        <v>0.20118343195266272</v>
      </c>
      <c r="E22" s="51">
        <f t="shared" si="2"/>
        <v>1.6272189349112426E-2</v>
      </c>
      <c r="F22" s="51">
        <f t="shared" si="3"/>
        <v>0.36686390532544377</v>
      </c>
      <c r="G22" s="51">
        <f t="shared" si="4"/>
        <v>0.21745562130177515</v>
      </c>
      <c r="H22" s="51">
        <f t="shared" si="5"/>
        <v>0.1937869822485207</v>
      </c>
      <c r="M22" s="4" t="s">
        <v>32</v>
      </c>
      <c r="N22" s="19">
        <v>3</v>
      </c>
      <c r="O22" s="19">
        <v>136</v>
      </c>
      <c r="P22" s="19">
        <v>11</v>
      </c>
      <c r="Q22" s="19">
        <v>248</v>
      </c>
      <c r="R22" s="19">
        <v>147</v>
      </c>
      <c r="S22" s="10"/>
      <c r="T22" s="31">
        <v>529</v>
      </c>
      <c r="U22" s="31">
        <v>0</v>
      </c>
      <c r="V22" s="31">
        <f t="shared" si="6"/>
        <v>676</v>
      </c>
    </row>
    <row r="23" spans="2:22" ht="20.100000000000001" customHeight="1" thickBot="1" x14ac:dyDescent="0.25">
      <c r="B23" s="4" t="s">
        <v>33</v>
      </c>
      <c r="C23" s="51">
        <f t="shared" si="0"/>
        <v>1.4317180616740088E-2</v>
      </c>
      <c r="D23" s="51">
        <f t="shared" si="1"/>
        <v>0.15308370044052863</v>
      </c>
      <c r="E23" s="51">
        <f t="shared" si="2"/>
        <v>9.3612334801762113E-3</v>
      </c>
      <c r="F23" s="51">
        <f t="shared" si="3"/>
        <v>0.46035242290748901</v>
      </c>
      <c r="G23" s="51">
        <f t="shared" si="4"/>
        <v>0.22466960352422907</v>
      </c>
      <c r="H23" s="51">
        <f t="shared" si="5"/>
        <v>0.13821585903083686</v>
      </c>
      <c r="M23" s="4" t="s">
        <v>33</v>
      </c>
      <c r="N23" s="19">
        <v>26</v>
      </c>
      <c r="O23" s="19">
        <v>278</v>
      </c>
      <c r="P23" s="19">
        <v>17</v>
      </c>
      <c r="Q23" s="19">
        <v>836</v>
      </c>
      <c r="R23" s="19">
        <v>408</v>
      </c>
      <c r="S23" s="10"/>
      <c r="T23" s="31">
        <v>1409</v>
      </c>
      <c r="U23" s="31">
        <v>1</v>
      </c>
      <c r="V23" s="31">
        <f t="shared" si="6"/>
        <v>1816</v>
      </c>
    </row>
    <row r="24" spans="2:22" ht="20.100000000000001" customHeight="1" thickBot="1" x14ac:dyDescent="0.25">
      <c r="B24" s="4" t="s">
        <v>34</v>
      </c>
      <c r="C24" s="51">
        <f t="shared" si="0"/>
        <v>8.5106382978723406E-3</v>
      </c>
      <c r="D24" s="51">
        <f t="shared" si="1"/>
        <v>2.9916183107672471E-2</v>
      </c>
      <c r="E24" s="51">
        <f t="shared" si="2"/>
        <v>1.6376531270148292E-2</v>
      </c>
      <c r="F24" s="51">
        <f t="shared" si="3"/>
        <v>0.47878787878787876</v>
      </c>
      <c r="G24" s="51">
        <f t="shared" si="4"/>
        <v>0.16737588652482269</v>
      </c>
      <c r="H24" s="51">
        <f t="shared" si="5"/>
        <v>0.29903288201160538</v>
      </c>
      <c r="M24" s="4" t="s">
        <v>34</v>
      </c>
      <c r="N24" s="19">
        <v>66</v>
      </c>
      <c r="O24" s="19">
        <v>232</v>
      </c>
      <c r="P24" s="19">
        <v>127</v>
      </c>
      <c r="Q24" s="19">
        <v>3713</v>
      </c>
      <c r="R24" s="19">
        <v>1298</v>
      </c>
      <c r="S24" s="10"/>
      <c r="T24" s="31">
        <v>6468</v>
      </c>
      <c r="U24" s="31">
        <v>11</v>
      </c>
      <c r="V24" s="31">
        <f t="shared" si="6"/>
        <v>7755</v>
      </c>
    </row>
    <row r="25" spans="2:22" ht="20.100000000000001" customHeight="1" thickBot="1" x14ac:dyDescent="0.25">
      <c r="B25" s="4" t="s">
        <v>35</v>
      </c>
      <c r="C25" s="51">
        <f t="shared" si="0"/>
        <v>6.5970313358988458E-3</v>
      </c>
      <c r="D25" s="51">
        <f t="shared" si="1"/>
        <v>0.2644310060472787</v>
      </c>
      <c r="E25" s="51">
        <f t="shared" si="2"/>
        <v>1.7592083562396922E-2</v>
      </c>
      <c r="F25" s="51">
        <f t="shared" si="3"/>
        <v>0.331500824628917</v>
      </c>
      <c r="G25" s="51">
        <f t="shared" si="4"/>
        <v>0.12809235843870259</v>
      </c>
      <c r="H25" s="51">
        <f t="shared" si="5"/>
        <v>0.25178669598680598</v>
      </c>
      <c r="M25" s="4" t="s">
        <v>35</v>
      </c>
      <c r="N25" s="19">
        <v>12</v>
      </c>
      <c r="O25" s="19">
        <v>481</v>
      </c>
      <c r="P25" s="19">
        <v>32</v>
      </c>
      <c r="Q25" s="19">
        <v>603</v>
      </c>
      <c r="R25" s="19">
        <v>233</v>
      </c>
      <c r="S25" s="10"/>
      <c r="T25" s="31">
        <v>1587</v>
      </c>
      <c r="U25" s="31">
        <v>1</v>
      </c>
      <c r="V25" s="31">
        <f t="shared" si="6"/>
        <v>1819</v>
      </c>
    </row>
    <row r="26" spans="2:22" ht="20.100000000000001" customHeight="1" thickBot="1" x14ac:dyDescent="0.25">
      <c r="B26" s="4" t="s">
        <v>36</v>
      </c>
      <c r="C26" s="51">
        <f t="shared" si="0"/>
        <v>5.4719562243502051E-3</v>
      </c>
      <c r="D26" s="51">
        <f t="shared" si="1"/>
        <v>0.1409028727770178</v>
      </c>
      <c r="E26" s="51">
        <f t="shared" si="2"/>
        <v>2.8727770177838577E-2</v>
      </c>
      <c r="F26" s="51">
        <f t="shared" si="3"/>
        <v>0.27770177838577292</v>
      </c>
      <c r="G26" s="51">
        <f t="shared" si="4"/>
        <v>8.6183310533515731E-2</v>
      </c>
      <c r="H26" s="51">
        <f t="shared" si="5"/>
        <v>0.46101231190150477</v>
      </c>
      <c r="M26" s="4" t="s">
        <v>36</v>
      </c>
      <c r="N26" s="19">
        <v>4</v>
      </c>
      <c r="O26" s="19">
        <v>103</v>
      </c>
      <c r="P26" s="19">
        <v>21</v>
      </c>
      <c r="Q26" s="19">
        <v>203</v>
      </c>
      <c r="R26" s="19">
        <v>63</v>
      </c>
      <c r="S26" s="10"/>
      <c r="T26" s="31">
        <v>668</v>
      </c>
      <c r="U26" s="31">
        <v>0</v>
      </c>
      <c r="V26" s="31">
        <f t="shared" si="6"/>
        <v>731</v>
      </c>
    </row>
    <row r="27" spans="2:22" ht="20.100000000000001" customHeight="1" thickBot="1" x14ac:dyDescent="0.25">
      <c r="B27" s="5" t="s">
        <v>37</v>
      </c>
      <c r="C27" s="51">
        <f t="shared" si="0"/>
        <v>5.9417706476530005E-3</v>
      </c>
      <c r="D27" s="51">
        <f t="shared" si="1"/>
        <v>0.19667260843731432</v>
      </c>
      <c r="E27" s="51">
        <f t="shared" si="2"/>
        <v>1.0101010101010102E-2</v>
      </c>
      <c r="F27" s="51">
        <f t="shared" si="3"/>
        <v>0.36779560308972076</v>
      </c>
      <c r="G27" s="51">
        <f t="shared" si="4"/>
        <v>0.21509209744503863</v>
      </c>
      <c r="H27" s="51">
        <f t="shared" si="5"/>
        <v>0.20439691027926329</v>
      </c>
      <c r="M27" s="5" t="s">
        <v>37</v>
      </c>
      <c r="N27" s="19">
        <v>10</v>
      </c>
      <c r="O27" s="19">
        <v>331</v>
      </c>
      <c r="P27" s="19">
        <v>17</v>
      </c>
      <c r="Q27" s="19">
        <v>619</v>
      </c>
      <c r="R27" s="19">
        <v>362</v>
      </c>
      <c r="S27" s="10"/>
      <c r="T27" s="31">
        <v>1328</v>
      </c>
      <c r="U27" s="31">
        <v>7</v>
      </c>
      <c r="V27" s="31">
        <f t="shared" si="6"/>
        <v>1683</v>
      </c>
    </row>
    <row r="28" spans="2:22" ht="20.100000000000001" customHeight="1" thickBot="1" x14ac:dyDescent="0.25">
      <c r="B28" s="6" t="s">
        <v>38</v>
      </c>
      <c r="C28" s="51">
        <f t="shared" si="0"/>
        <v>0</v>
      </c>
      <c r="D28" s="51">
        <f t="shared" si="1"/>
        <v>0.29361702127659572</v>
      </c>
      <c r="E28" s="51">
        <f t="shared" si="2"/>
        <v>4.2553191489361703E-3</v>
      </c>
      <c r="F28" s="51">
        <f t="shared" si="3"/>
        <v>0.31914893617021278</v>
      </c>
      <c r="G28" s="51">
        <f t="shared" si="4"/>
        <v>0.37021276595744679</v>
      </c>
      <c r="H28" s="51">
        <f t="shared" si="5"/>
        <v>1.2765957446808529E-2</v>
      </c>
      <c r="M28" s="6" t="s">
        <v>38</v>
      </c>
      <c r="N28" s="20">
        <v>0</v>
      </c>
      <c r="O28" s="20">
        <v>69</v>
      </c>
      <c r="P28" s="20">
        <v>1</v>
      </c>
      <c r="Q28" s="20">
        <v>75</v>
      </c>
      <c r="R28" s="20">
        <v>87</v>
      </c>
      <c r="S28" s="10"/>
      <c r="T28" s="31">
        <v>148</v>
      </c>
      <c r="U28" s="31">
        <v>0</v>
      </c>
      <c r="V28" s="31">
        <f t="shared" si="6"/>
        <v>235</v>
      </c>
    </row>
    <row r="29" spans="2:22" ht="20.100000000000001" customHeight="1" thickBot="1" x14ac:dyDescent="0.25">
      <c r="B29" s="7" t="s">
        <v>39</v>
      </c>
      <c r="C29" s="52">
        <f t="shared" si="0"/>
        <v>1.2987288585191945E-2</v>
      </c>
      <c r="D29" s="52">
        <f t="shared" si="1"/>
        <v>0.14290261655667083</v>
      </c>
      <c r="E29" s="52">
        <f t="shared" si="2"/>
        <v>2.4064681790208604E-2</v>
      </c>
      <c r="F29" s="52">
        <f t="shared" si="3"/>
        <v>0.3866689302463765</v>
      </c>
      <c r="G29" s="52">
        <f t="shared" si="4"/>
        <v>0.18343484073594635</v>
      </c>
      <c r="H29" s="52">
        <f t="shared" si="5"/>
        <v>0.24994164208560582</v>
      </c>
      <c r="M29" s="7" t="s">
        <v>39</v>
      </c>
      <c r="N29" s="9">
        <f>SUM(N12:N28)</f>
        <v>612</v>
      </c>
      <c r="O29" s="9">
        <f>SUM(O12:O28)</f>
        <v>6734</v>
      </c>
      <c r="P29" s="9">
        <f>SUM(P12:P28)</f>
        <v>1134</v>
      </c>
      <c r="Q29" s="9">
        <f>SUM(Q12:Q28)</f>
        <v>18221</v>
      </c>
      <c r="R29" s="9">
        <f>SUM(R12:R28)</f>
        <v>8644</v>
      </c>
      <c r="S29" s="14"/>
      <c r="T29" s="9">
        <f>SUM(T12:T28)</f>
        <v>38515</v>
      </c>
      <c r="U29" s="9">
        <f>SUM(U12:U28)</f>
        <v>36</v>
      </c>
      <c r="V29" s="9">
        <f t="shared" si="6"/>
        <v>47123</v>
      </c>
    </row>
    <row r="30" spans="2:22" x14ac:dyDescent="0.2">
      <c r="B30" s="49"/>
      <c r="C30" s="50"/>
      <c r="D30" s="50"/>
      <c r="E30" s="50"/>
      <c r="F30" s="50"/>
      <c r="G30" s="50"/>
      <c r="H30" s="50"/>
    </row>
    <row r="31" spans="2:22" x14ac:dyDescent="0.2">
      <c r="B31" s="49"/>
      <c r="C31" s="50"/>
      <c r="D31" s="50"/>
      <c r="E31" s="50"/>
      <c r="F31" s="50"/>
      <c r="G31" s="50"/>
      <c r="H31" s="50"/>
    </row>
    <row r="32" spans="2:22" x14ac:dyDescent="0.2">
      <c r="B32" s="49"/>
      <c r="C32" s="50"/>
      <c r="D32" s="50"/>
      <c r="E32" s="50"/>
      <c r="F32" s="50"/>
      <c r="G32" s="50"/>
      <c r="H32" s="50"/>
    </row>
    <row r="33" spans="2:8" x14ac:dyDescent="0.2">
      <c r="B33" s="10"/>
      <c r="C33" s="10"/>
      <c r="D33" s="10"/>
      <c r="E33" s="10"/>
      <c r="F33" s="10"/>
      <c r="G33" s="10"/>
      <c r="H33" s="10"/>
    </row>
    <row r="34" spans="2:8" ht="41.25" customHeight="1" x14ac:dyDescent="0.2"/>
    <row r="35" spans="2:8" ht="41.25" customHeight="1" x14ac:dyDescent="0.2"/>
    <row r="36" spans="2:8" ht="41.25" customHeight="1" x14ac:dyDescent="0.2"/>
    <row r="37" spans="2:8" ht="20.100000000000001" customHeight="1" x14ac:dyDescent="0.2"/>
    <row r="38" spans="2:8" ht="20.100000000000001" customHeight="1" x14ac:dyDescent="0.2"/>
    <row r="39" spans="2:8" ht="20.100000000000001" customHeight="1" x14ac:dyDescent="0.2"/>
    <row r="40" spans="2:8" ht="20.100000000000001" customHeight="1" x14ac:dyDescent="0.2"/>
    <row r="41" spans="2:8" ht="20.100000000000001" customHeight="1" x14ac:dyDescent="0.2"/>
    <row r="42" spans="2:8" ht="20.100000000000001" customHeight="1" x14ac:dyDescent="0.2"/>
    <row r="43" spans="2:8" ht="20.100000000000001" customHeight="1" x14ac:dyDescent="0.2"/>
    <row r="44" spans="2:8" ht="20.100000000000001" customHeight="1" x14ac:dyDescent="0.2"/>
    <row r="45" spans="2:8" ht="20.100000000000001" customHeight="1" x14ac:dyDescent="0.2"/>
    <row r="46" spans="2:8" ht="20.100000000000001" customHeight="1" x14ac:dyDescent="0.2"/>
    <row r="47" spans="2:8" ht="20.100000000000001" customHeight="1" x14ac:dyDescent="0.2"/>
    <row r="48" spans="2:8" ht="20.100000000000001" customHeight="1" x14ac:dyDescent="0.2"/>
    <row r="49" spans="3:11" ht="20.100000000000001" customHeight="1" x14ac:dyDescent="0.2"/>
    <row r="50" spans="3:11" ht="20.100000000000001" customHeight="1" x14ac:dyDescent="0.2"/>
    <row r="51" spans="3:11" ht="20.100000000000001" customHeight="1" x14ac:dyDescent="0.2"/>
    <row r="52" spans="3:11" ht="20.100000000000001" customHeight="1" x14ac:dyDescent="0.2"/>
    <row r="53" spans="3:11" ht="20.100000000000001" customHeight="1" x14ac:dyDescent="0.2"/>
    <row r="54" spans="3:11" ht="20.100000000000001" customHeight="1" x14ac:dyDescent="0.2"/>
    <row r="55" spans="3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C9:H9"/>
    <mergeCell ref="C10:D10"/>
    <mergeCell ref="E10:F10"/>
    <mergeCell ref="G10:G11"/>
    <mergeCell ref="H10:H11"/>
    <mergeCell ref="N9:R9"/>
    <mergeCell ref="N10:O10"/>
    <mergeCell ref="P10:Q10"/>
    <mergeCell ref="R10:R11"/>
    <mergeCell ref="S10:S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64" t="s">
        <v>68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11433</v>
      </c>
      <c r="D11" s="18">
        <v>6</v>
      </c>
      <c r="E11" s="18">
        <v>0</v>
      </c>
      <c r="F11" s="18">
        <v>0</v>
      </c>
      <c r="G11" s="18">
        <v>5654</v>
      </c>
      <c r="H11" s="18">
        <v>1989</v>
      </c>
      <c r="I11" s="18">
        <v>393</v>
      </c>
      <c r="J11" s="18">
        <v>604</v>
      </c>
      <c r="K11" s="18">
        <v>114</v>
      </c>
      <c r="L11" s="18">
        <v>237</v>
      </c>
      <c r="M11" s="18">
        <v>53</v>
      </c>
      <c r="N11" s="18">
        <v>19</v>
      </c>
      <c r="O11" s="18">
        <v>75</v>
      </c>
      <c r="P11" s="18">
        <v>636</v>
      </c>
      <c r="Q11" s="18">
        <v>1374</v>
      </c>
      <c r="R11" s="18">
        <v>279</v>
      </c>
    </row>
    <row r="12" spans="2:18" ht="20.100000000000001" customHeight="1" thickBot="1" x14ac:dyDescent="0.25">
      <c r="B12" s="4" t="s">
        <v>23</v>
      </c>
      <c r="C12" s="19">
        <v>1224</v>
      </c>
      <c r="D12" s="19">
        <v>1</v>
      </c>
      <c r="E12" s="19">
        <v>0</v>
      </c>
      <c r="F12" s="19">
        <v>0</v>
      </c>
      <c r="G12" s="19">
        <v>522</v>
      </c>
      <c r="H12" s="19">
        <v>222</v>
      </c>
      <c r="I12" s="19">
        <v>146</v>
      </c>
      <c r="J12" s="19">
        <v>72</v>
      </c>
      <c r="K12" s="19">
        <v>4</v>
      </c>
      <c r="L12" s="19">
        <v>22</v>
      </c>
      <c r="M12" s="19">
        <v>20</v>
      </c>
      <c r="N12" s="19">
        <v>0</v>
      </c>
      <c r="O12" s="19">
        <v>17</v>
      </c>
      <c r="P12" s="19">
        <v>122</v>
      </c>
      <c r="Q12" s="19">
        <v>57</v>
      </c>
      <c r="R12" s="19">
        <v>19</v>
      </c>
    </row>
    <row r="13" spans="2:18" ht="20.100000000000001" customHeight="1" thickBot="1" x14ac:dyDescent="0.25">
      <c r="B13" s="4" t="s">
        <v>24</v>
      </c>
      <c r="C13" s="19">
        <v>971</v>
      </c>
      <c r="D13" s="19">
        <v>0</v>
      </c>
      <c r="E13" s="19">
        <v>0</v>
      </c>
      <c r="F13" s="19">
        <v>0</v>
      </c>
      <c r="G13" s="19">
        <v>372</v>
      </c>
      <c r="H13" s="19">
        <v>138</v>
      </c>
      <c r="I13" s="19">
        <v>8</v>
      </c>
      <c r="J13" s="19">
        <v>52</v>
      </c>
      <c r="K13" s="19">
        <v>27</v>
      </c>
      <c r="L13" s="19">
        <v>14</v>
      </c>
      <c r="M13" s="19">
        <v>3</v>
      </c>
      <c r="N13" s="19">
        <v>0</v>
      </c>
      <c r="O13" s="19">
        <v>65</v>
      </c>
      <c r="P13" s="19">
        <v>137</v>
      </c>
      <c r="Q13" s="19">
        <v>147</v>
      </c>
      <c r="R13" s="19">
        <v>8</v>
      </c>
    </row>
    <row r="14" spans="2:18" ht="20.100000000000001" customHeight="1" thickBot="1" x14ac:dyDescent="0.25">
      <c r="B14" s="4" t="s">
        <v>25</v>
      </c>
      <c r="C14" s="19">
        <v>2393</v>
      </c>
      <c r="D14" s="19">
        <v>0</v>
      </c>
      <c r="E14" s="19">
        <v>0</v>
      </c>
      <c r="F14" s="19">
        <v>0</v>
      </c>
      <c r="G14" s="19">
        <v>892</v>
      </c>
      <c r="H14" s="19">
        <v>548</v>
      </c>
      <c r="I14" s="19">
        <v>138</v>
      </c>
      <c r="J14" s="19">
        <v>48</v>
      </c>
      <c r="K14" s="19">
        <v>58</v>
      </c>
      <c r="L14" s="19">
        <v>154</v>
      </c>
      <c r="M14" s="19">
        <v>36</v>
      </c>
      <c r="N14" s="19">
        <v>15</v>
      </c>
      <c r="O14" s="19">
        <v>74</v>
      </c>
      <c r="P14" s="19">
        <v>143</v>
      </c>
      <c r="Q14" s="19">
        <v>175</v>
      </c>
      <c r="R14" s="19">
        <v>112</v>
      </c>
    </row>
    <row r="15" spans="2:18" ht="20.100000000000001" customHeight="1" thickBot="1" x14ac:dyDescent="0.25">
      <c r="B15" s="4" t="s">
        <v>26</v>
      </c>
      <c r="C15" s="19">
        <v>2676</v>
      </c>
      <c r="D15" s="19">
        <v>3</v>
      </c>
      <c r="E15" s="19">
        <v>0</v>
      </c>
      <c r="F15" s="19">
        <v>0</v>
      </c>
      <c r="G15" s="19">
        <v>1581</v>
      </c>
      <c r="H15" s="19">
        <v>313</v>
      </c>
      <c r="I15" s="19">
        <v>17</v>
      </c>
      <c r="J15" s="19">
        <v>101</v>
      </c>
      <c r="K15" s="19">
        <v>24</v>
      </c>
      <c r="L15" s="19">
        <v>97</v>
      </c>
      <c r="M15" s="19">
        <v>19</v>
      </c>
      <c r="N15" s="19">
        <v>9</v>
      </c>
      <c r="O15" s="19">
        <v>24</v>
      </c>
      <c r="P15" s="19">
        <v>207</v>
      </c>
      <c r="Q15" s="19">
        <v>172</v>
      </c>
      <c r="R15" s="19">
        <v>109</v>
      </c>
    </row>
    <row r="16" spans="2:18" ht="20.100000000000001" customHeight="1" thickBot="1" x14ac:dyDescent="0.25">
      <c r="B16" s="4" t="s">
        <v>27</v>
      </c>
      <c r="C16" s="19">
        <v>739</v>
      </c>
      <c r="D16" s="19">
        <v>0</v>
      </c>
      <c r="E16" s="19">
        <v>0</v>
      </c>
      <c r="F16" s="19">
        <v>0</v>
      </c>
      <c r="G16" s="19">
        <v>324</v>
      </c>
      <c r="H16" s="19">
        <v>272</v>
      </c>
      <c r="I16" s="19">
        <v>0</v>
      </c>
      <c r="J16" s="19">
        <v>13</v>
      </c>
      <c r="K16" s="19">
        <v>0</v>
      </c>
      <c r="L16" s="19">
        <v>5</v>
      </c>
      <c r="M16" s="19">
        <v>5</v>
      </c>
      <c r="N16" s="19">
        <v>1</v>
      </c>
      <c r="O16" s="19">
        <v>0</v>
      </c>
      <c r="P16" s="19">
        <v>77</v>
      </c>
      <c r="Q16" s="19">
        <v>39</v>
      </c>
      <c r="R16" s="19">
        <v>3</v>
      </c>
    </row>
    <row r="17" spans="2:18" ht="20.100000000000001" customHeight="1" thickBot="1" x14ac:dyDescent="0.25">
      <c r="B17" s="4" t="s">
        <v>28</v>
      </c>
      <c r="C17" s="19">
        <v>1813</v>
      </c>
      <c r="D17" s="19">
        <v>0</v>
      </c>
      <c r="E17" s="19">
        <v>0</v>
      </c>
      <c r="F17" s="19">
        <v>0</v>
      </c>
      <c r="G17" s="19">
        <v>948</v>
      </c>
      <c r="H17" s="19">
        <v>293</v>
      </c>
      <c r="I17" s="19">
        <v>63</v>
      </c>
      <c r="J17" s="19">
        <v>55</v>
      </c>
      <c r="K17" s="19">
        <v>37</v>
      </c>
      <c r="L17" s="19">
        <v>5</v>
      </c>
      <c r="M17" s="19">
        <v>10</v>
      </c>
      <c r="N17" s="19">
        <v>21</v>
      </c>
      <c r="O17" s="19">
        <v>6</v>
      </c>
      <c r="P17" s="19">
        <v>123</v>
      </c>
      <c r="Q17" s="19">
        <v>186</v>
      </c>
      <c r="R17" s="19">
        <v>66</v>
      </c>
    </row>
    <row r="18" spans="2:18" ht="20.100000000000001" customHeight="1" thickBot="1" x14ac:dyDescent="0.25">
      <c r="B18" s="4" t="s">
        <v>29</v>
      </c>
      <c r="C18" s="19">
        <v>2444</v>
      </c>
      <c r="D18" s="19">
        <v>1</v>
      </c>
      <c r="E18" s="19">
        <v>0</v>
      </c>
      <c r="F18" s="19">
        <v>0</v>
      </c>
      <c r="G18" s="19">
        <v>1050</v>
      </c>
      <c r="H18" s="19">
        <v>593</v>
      </c>
      <c r="I18" s="19">
        <v>112</v>
      </c>
      <c r="J18" s="19">
        <v>54</v>
      </c>
      <c r="K18" s="19">
        <v>23</v>
      </c>
      <c r="L18" s="19">
        <v>18</v>
      </c>
      <c r="M18" s="19">
        <v>0</v>
      </c>
      <c r="N18" s="19">
        <v>29</v>
      </c>
      <c r="O18" s="19">
        <v>14</v>
      </c>
      <c r="P18" s="19">
        <v>132</v>
      </c>
      <c r="Q18" s="19">
        <v>319</v>
      </c>
      <c r="R18" s="19">
        <v>99</v>
      </c>
    </row>
    <row r="19" spans="2:18" ht="20.100000000000001" customHeight="1" thickBot="1" x14ac:dyDescent="0.25">
      <c r="B19" s="4" t="s">
        <v>30</v>
      </c>
      <c r="C19" s="19">
        <v>8218</v>
      </c>
      <c r="D19" s="19">
        <v>5</v>
      </c>
      <c r="E19" s="19">
        <v>0</v>
      </c>
      <c r="F19" s="19">
        <v>0</v>
      </c>
      <c r="G19" s="19">
        <v>3664</v>
      </c>
      <c r="H19" s="19">
        <v>1124</v>
      </c>
      <c r="I19" s="19">
        <v>885</v>
      </c>
      <c r="J19" s="19">
        <v>533</v>
      </c>
      <c r="K19" s="19">
        <v>191</v>
      </c>
      <c r="L19" s="19">
        <v>126</v>
      </c>
      <c r="M19" s="19">
        <v>70</v>
      </c>
      <c r="N19" s="19">
        <v>116</v>
      </c>
      <c r="O19" s="19">
        <v>49</v>
      </c>
      <c r="P19" s="19">
        <v>484</v>
      </c>
      <c r="Q19" s="19">
        <v>703</v>
      </c>
      <c r="R19" s="19">
        <v>268</v>
      </c>
    </row>
    <row r="20" spans="2:18" ht="20.100000000000001" customHeight="1" thickBot="1" x14ac:dyDescent="0.25">
      <c r="B20" s="4" t="s">
        <v>31</v>
      </c>
      <c r="C20" s="19">
        <v>7767</v>
      </c>
      <c r="D20" s="19">
        <v>2</v>
      </c>
      <c r="E20" s="19">
        <v>0</v>
      </c>
      <c r="F20" s="19">
        <v>0</v>
      </c>
      <c r="G20" s="19">
        <v>3661</v>
      </c>
      <c r="H20" s="19">
        <v>1530</v>
      </c>
      <c r="I20" s="19">
        <v>608</v>
      </c>
      <c r="J20" s="19">
        <v>150</v>
      </c>
      <c r="K20" s="19">
        <v>219</v>
      </c>
      <c r="L20" s="19">
        <v>64</v>
      </c>
      <c r="M20" s="19">
        <v>25</v>
      </c>
      <c r="N20" s="19">
        <v>17</v>
      </c>
      <c r="O20" s="19">
        <v>46</v>
      </c>
      <c r="P20" s="19">
        <v>440</v>
      </c>
      <c r="Q20" s="19">
        <v>791</v>
      </c>
      <c r="R20" s="19">
        <v>214</v>
      </c>
    </row>
    <row r="21" spans="2:18" ht="20.100000000000001" customHeight="1" thickBot="1" x14ac:dyDescent="0.25">
      <c r="B21" s="4" t="s">
        <v>32</v>
      </c>
      <c r="C21" s="19">
        <v>989</v>
      </c>
      <c r="D21" s="19">
        <v>1</v>
      </c>
      <c r="E21" s="19">
        <v>0</v>
      </c>
      <c r="F21" s="19">
        <v>0</v>
      </c>
      <c r="G21" s="19">
        <v>370</v>
      </c>
      <c r="H21" s="19">
        <v>226</v>
      </c>
      <c r="I21" s="19">
        <v>101</v>
      </c>
      <c r="J21" s="19">
        <v>35</v>
      </c>
      <c r="K21" s="19">
        <v>27</v>
      </c>
      <c r="L21" s="19">
        <v>10</v>
      </c>
      <c r="M21" s="19">
        <v>1</v>
      </c>
      <c r="N21" s="19">
        <v>8</v>
      </c>
      <c r="O21" s="19">
        <v>17</v>
      </c>
      <c r="P21" s="19">
        <v>96</v>
      </c>
      <c r="Q21" s="19">
        <v>84</v>
      </c>
      <c r="R21" s="19">
        <v>13</v>
      </c>
    </row>
    <row r="22" spans="2:18" ht="20.100000000000001" customHeight="1" thickBot="1" x14ac:dyDescent="0.25">
      <c r="B22" s="4" t="s">
        <v>33</v>
      </c>
      <c r="C22" s="19">
        <v>2272</v>
      </c>
      <c r="D22" s="19">
        <v>0</v>
      </c>
      <c r="E22" s="19">
        <v>0</v>
      </c>
      <c r="F22" s="19">
        <v>0</v>
      </c>
      <c r="G22" s="19">
        <v>1061</v>
      </c>
      <c r="H22" s="19">
        <v>402</v>
      </c>
      <c r="I22" s="19">
        <v>41</v>
      </c>
      <c r="J22" s="19">
        <v>64</v>
      </c>
      <c r="K22" s="19">
        <v>35</v>
      </c>
      <c r="L22" s="19">
        <v>16</v>
      </c>
      <c r="M22" s="19">
        <v>3</v>
      </c>
      <c r="N22" s="19">
        <v>18</v>
      </c>
      <c r="O22" s="19">
        <v>3</v>
      </c>
      <c r="P22" s="19">
        <v>351</v>
      </c>
      <c r="Q22" s="19">
        <v>258</v>
      </c>
      <c r="R22" s="19">
        <v>20</v>
      </c>
    </row>
    <row r="23" spans="2:18" ht="20.100000000000001" customHeight="1" thickBot="1" x14ac:dyDescent="0.25">
      <c r="B23" s="4" t="s">
        <v>34</v>
      </c>
      <c r="C23" s="19">
        <v>9798</v>
      </c>
      <c r="D23" s="19">
        <v>5</v>
      </c>
      <c r="E23" s="19">
        <v>0</v>
      </c>
      <c r="F23" s="19">
        <v>0</v>
      </c>
      <c r="G23" s="19">
        <v>5185</v>
      </c>
      <c r="H23" s="19">
        <v>659</v>
      </c>
      <c r="I23" s="19">
        <v>223</v>
      </c>
      <c r="J23" s="19">
        <v>395</v>
      </c>
      <c r="K23" s="19">
        <v>209</v>
      </c>
      <c r="L23" s="19">
        <v>377</v>
      </c>
      <c r="M23" s="19">
        <v>17</v>
      </c>
      <c r="N23" s="19">
        <v>2</v>
      </c>
      <c r="O23" s="19">
        <v>32</v>
      </c>
      <c r="P23" s="19">
        <v>687</v>
      </c>
      <c r="Q23" s="19">
        <v>1308</v>
      </c>
      <c r="R23" s="19">
        <v>699</v>
      </c>
    </row>
    <row r="24" spans="2:18" ht="20.100000000000001" customHeight="1" thickBot="1" x14ac:dyDescent="0.25">
      <c r="B24" s="4" t="s">
        <v>35</v>
      </c>
      <c r="C24" s="19">
        <v>2391</v>
      </c>
      <c r="D24" s="19">
        <v>1</v>
      </c>
      <c r="E24" s="19">
        <v>0</v>
      </c>
      <c r="F24" s="19">
        <v>0</v>
      </c>
      <c r="G24" s="19">
        <v>955</v>
      </c>
      <c r="H24" s="19">
        <v>393</v>
      </c>
      <c r="I24" s="19">
        <v>100</v>
      </c>
      <c r="J24" s="19">
        <v>232</v>
      </c>
      <c r="K24" s="19">
        <v>16</v>
      </c>
      <c r="L24" s="19">
        <v>47</v>
      </c>
      <c r="M24" s="19">
        <v>34</v>
      </c>
      <c r="N24" s="19">
        <v>8</v>
      </c>
      <c r="O24" s="19">
        <v>18</v>
      </c>
      <c r="P24" s="19">
        <v>270</v>
      </c>
      <c r="Q24" s="19">
        <v>204</v>
      </c>
      <c r="R24" s="19">
        <v>113</v>
      </c>
    </row>
    <row r="25" spans="2:18" ht="20.100000000000001" customHeight="1" thickBot="1" x14ac:dyDescent="0.25">
      <c r="B25" s="4" t="s">
        <v>36</v>
      </c>
      <c r="C25" s="19">
        <v>1191</v>
      </c>
      <c r="D25" s="19">
        <v>0</v>
      </c>
      <c r="E25" s="19">
        <v>0</v>
      </c>
      <c r="F25" s="19">
        <v>0</v>
      </c>
      <c r="G25" s="19">
        <v>852</v>
      </c>
      <c r="H25" s="19">
        <v>162</v>
      </c>
      <c r="I25" s="19">
        <v>0</v>
      </c>
      <c r="J25" s="19">
        <v>7</v>
      </c>
      <c r="K25" s="19">
        <v>1</v>
      </c>
      <c r="L25" s="19">
        <v>4</v>
      </c>
      <c r="M25" s="19">
        <v>0</v>
      </c>
      <c r="N25" s="19">
        <v>1</v>
      </c>
      <c r="O25" s="19">
        <v>2</v>
      </c>
      <c r="P25" s="19">
        <v>64</v>
      </c>
      <c r="Q25" s="19">
        <v>90</v>
      </c>
      <c r="R25" s="19">
        <v>8</v>
      </c>
    </row>
    <row r="26" spans="2:18" ht="20.100000000000001" customHeight="1" thickBot="1" x14ac:dyDescent="0.25">
      <c r="B26" s="5" t="s">
        <v>37</v>
      </c>
      <c r="C26" s="19">
        <v>2190</v>
      </c>
      <c r="D26" s="19">
        <v>0</v>
      </c>
      <c r="E26" s="19">
        <v>0</v>
      </c>
      <c r="F26" s="19">
        <v>0</v>
      </c>
      <c r="G26" s="19">
        <v>1132</v>
      </c>
      <c r="H26" s="19">
        <v>298</v>
      </c>
      <c r="I26" s="19">
        <v>116</v>
      </c>
      <c r="J26" s="19">
        <v>165</v>
      </c>
      <c r="K26" s="19">
        <v>39</v>
      </c>
      <c r="L26" s="19">
        <v>6</v>
      </c>
      <c r="M26" s="19">
        <v>11</v>
      </c>
      <c r="N26" s="19">
        <v>6</v>
      </c>
      <c r="O26" s="19">
        <v>4</v>
      </c>
      <c r="P26" s="19">
        <v>192</v>
      </c>
      <c r="Q26" s="19">
        <v>183</v>
      </c>
      <c r="R26" s="19">
        <v>38</v>
      </c>
    </row>
    <row r="27" spans="2:18" ht="20.100000000000001" customHeight="1" thickBot="1" x14ac:dyDescent="0.25">
      <c r="B27" s="6" t="s">
        <v>38</v>
      </c>
      <c r="C27" s="20">
        <v>503</v>
      </c>
      <c r="D27" s="20">
        <v>0</v>
      </c>
      <c r="E27" s="20">
        <v>0</v>
      </c>
      <c r="F27" s="20">
        <v>0</v>
      </c>
      <c r="G27" s="20">
        <v>362</v>
      </c>
      <c r="H27" s="20">
        <v>24</v>
      </c>
      <c r="I27" s="20">
        <v>0</v>
      </c>
      <c r="J27" s="20">
        <v>2</v>
      </c>
      <c r="K27" s="20">
        <v>27</v>
      </c>
      <c r="L27" s="20">
        <v>3</v>
      </c>
      <c r="M27" s="20">
        <v>1</v>
      </c>
      <c r="N27" s="20">
        <v>0</v>
      </c>
      <c r="O27" s="20">
        <v>4</v>
      </c>
      <c r="P27" s="20">
        <v>50</v>
      </c>
      <c r="Q27" s="20">
        <v>30</v>
      </c>
      <c r="R27" s="20">
        <v>0</v>
      </c>
    </row>
    <row r="28" spans="2:18" ht="20.100000000000001" customHeight="1" thickBot="1" x14ac:dyDescent="0.25">
      <c r="B28" s="7" t="s">
        <v>39</v>
      </c>
      <c r="C28" s="9">
        <f>SUM(C11:C27)</f>
        <v>59012</v>
      </c>
      <c r="D28" s="9">
        <f t="shared" ref="D28:R28" si="0">SUM(D11:D27)</f>
        <v>25</v>
      </c>
      <c r="E28" s="9">
        <f t="shared" si="0"/>
        <v>0</v>
      </c>
      <c r="F28" s="9">
        <f t="shared" si="0"/>
        <v>0</v>
      </c>
      <c r="G28" s="9">
        <f t="shared" si="0"/>
        <v>28585</v>
      </c>
      <c r="H28" s="9">
        <f t="shared" si="0"/>
        <v>9186</v>
      </c>
      <c r="I28" s="9">
        <f t="shared" si="0"/>
        <v>2951</v>
      </c>
      <c r="J28" s="9">
        <f t="shared" si="0"/>
        <v>2582</v>
      </c>
      <c r="K28" s="9">
        <f t="shared" si="0"/>
        <v>1051</v>
      </c>
      <c r="L28" s="9">
        <f t="shared" si="0"/>
        <v>1205</v>
      </c>
      <c r="M28" s="9">
        <f t="shared" si="0"/>
        <v>308</v>
      </c>
      <c r="N28" s="9">
        <f t="shared" si="0"/>
        <v>270</v>
      </c>
      <c r="O28" s="9">
        <f t="shared" si="0"/>
        <v>450</v>
      </c>
      <c r="P28" s="9">
        <f t="shared" si="0"/>
        <v>4211</v>
      </c>
      <c r="Q28" s="9">
        <f t="shared" si="0"/>
        <v>6120</v>
      </c>
      <c r="R28" s="9">
        <f t="shared" si="0"/>
        <v>2068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7" t="s">
        <v>69</v>
      </c>
      <c r="D9" s="64"/>
      <c r="E9" s="64"/>
      <c r="F9" s="68"/>
      <c r="G9" s="67" t="s">
        <v>70</v>
      </c>
      <c r="H9" s="64"/>
      <c r="I9" s="64"/>
      <c r="J9" s="68"/>
      <c r="K9" s="67" t="s">
        <v>71</v>
      </c>
      <c r="L9" s="64"/>
      <c r="M9" s="64"/>
      <c r="N9" s="64"/>
      <c r="O9" s="64"/>
      <c r="P9" s="68"/>
      <c r="Q9" s="67" t="s">
        <v>72</v>
      </c>
      <c r="R9" s="64"/>
      <c r="S9" s="64"/>
      <c r="T9" s="64"/>
      <c r="U9" s="64"/>
      <c r="V9" s="68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587</v>
      </c>
      <c r="D11" s="18">
        <v>161</v>
      </c>
      <c r="E11" s="18">
        <v>311</v>
      </c>
      <c r="F11" s="18">
        <v>115</v>
      </c>
      <c r="G11" s="18">
        <v>196</v>
      </c>
      <c r="H11" s="18">
        <v>0</v>
      </c>
      <c r="I11" s="18">
        <v>199</v>
      </c>
      <c r="J11" s="18">
        <v>34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169</v>
      </c>
      <c r="R11" s="18">
        <v>198</v>
      </c>
      <c r="S11" s="18">
        <v>0</v>
      </c>
      <c r="T11" s="18">
        <v>13</v>
      </c>
      <c r="U11" s="18">
        <v>179</v>
      </c>
      <c r="V11" s="18">
        <v>561</v>
      </c>
    </row>
    <row r="12" spans="2:22" ht="20.100000000000001" customHeight="1" thickBot="1" x14ac:dyDescent="0.25">
      <c r="B12" s="4" t="s">
        <v>23</v>
      </c>
      <c r="C12" s="19">
        <v>71</v>
      </c>
      <c r="D12" s="19">
        <v>12</v>
      </c>
      <c r="E12" s="19">
        <v>43</v>
      </c>
      <c r="F12" s="19">
        <v>16</v>
      </c>
      <c r="G12" s="19">
        <v>32</v>
      </c>
      <c r="H12" s="19">
        <v>0</v>
      </c>
      <c r="I12" s="19">
        <v>31</v>
      </c>
      <c r="J12" s="19">
        <v>9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31</v>
      </c>
      <c r="R12" s="19">
        <v>40</v>
      </c>
      <c r="S12" s="19">
        <v>0</v>
      </c>
      <c r="T12" s="19">
        <v>1</v>
      </c>
      <c r="U12" s="19">
        <v>30</v>
      </c>
      <c r="V12" s="19">
        <v>72</v>
      </c>
    </row>
    <row r="13" spans="2:22" ht="20.100000000000001" customHeight="1" thickBot="1" x14ac:dyDescent="0.25">
      <c r="B13" s="4" t="s">
        <v>24</v>
      </c>
      <c r="C13" s="19">
        <v>28</v>
      </c>
      <c r="D13" s="19">
        <v>3</v>
      </c>
      <c r="E13" s="19">
        <v>16</v>
      </c>
      <c r="F13" s="19">
        <v>9</v>
      </c>
      <c r="G13" s="19">
        <v>9</v>
      </c>
      <c r="H13" s="19">
        <v>0</v>
      </c>
      <c r="I13" s="19">
        <v>9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16</v>
      </c>
      <c r="R13" s="19">
        <v>16</v>
      </c>
      <c r="S13" s="19">
        <v>0</v>
      </c>
      <c r="T13" s="19">
        <v>0</v>
      </c>
      <c r="U13" s="19">
        <v>15</v>
      </c>
      <c r="V13" s="19">
        <v>23</v>
      </c>
    </row>
    <row r="14" spans="2:22" ht="20.100000000000001" customHeight="1" thickBot="1" x14ac:dyDescent="0.25">
      <c r="B14" s="4" t="s">
        <v>25</v>
      </c>
      <c r="C14" s="19">
        <v>49</v>
      </c>
      <c r="D14" s="19">
        <v>23</v>
      </c>
      <c r="E14" s="19">
        <v>15</v>
      </c>
      <c r="F14" s="19">
        <v>11</v>
      </c>
      <c r="G14" s="19">
        <v>16</v>
      </c>
      <c r="H14" s="19">
        <v>0</v>
      </c>
      <c r="I14" s="19">
        <v>23</v>
      </c>
      <c r="J14" s="19">
        <v>6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28</v>
      </c>
      <c r="R14" s="19">
        <v>28</v>
      </c>
      <c r="S14" s="19">
        <v>0</v>
      </c>
      <c r="T14" s="19">
        <v>13</v>
      </c>
      <c r="U14" s="19">
        <v>16</v>
      </c>
      <c r="V14" s="19">
        <v>71</v>
      </c>
    </row>
    <row r="15" spans="2:22" ht="20.100000000000001" customHeight="1" thickBot="1" x14ac:dyDescent="0.25">
      <c r="B15" s="4" t="s">
        <v>26</v>
      </c>
      <c r="C15" s="19">
        <v>281</v>
      </c>
      <c r="D15" s="19">
        <v>40</v>
      </c>
      <c r="E15" s="19">
        <v>198</v>
      </c>
      <c r="F15" s="19">
        <v>43</v>
      </c>
      <c r="G15" s="19">
        <v>123</v>
      </c>
      <c r="H15" s="19">
        <v>0</v>
      </c>
      <c r="I15" s="19">
        <v>127</v>
      </c>
      <c r="J15" s="19">
        <v>16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122</v>
      </c>
      <c r="R15" s="19">
        <v>189</v>
      </c>
      <c r="S15" s="19">
        <v>0</v>
      </c>
      <c r="T15" s="19">
        <v>15</v>
      </c>
      <c r="U15" s="19">
        <v>71</v>
      </c>
      <c r="V15" s="19">
        <v>303</v>
      </c>
    </row>
    <row r="16" spans="2:22" ht="20.100000000000001" customHeight="1" thickBot="1" x14ac:dyDescent="0.25">
      <c r="B16" s="4" t="s">
        <v>27</v>
      </c>
      <c r="C16" s="19">
        <v>26</v>
      </c>
      <c r="D16" s="19">
        <v>4</v>
      </c>
      <c r="E16" s="19">
        <v>20</v>
      </c>
      <c r="F16" s="19">
        <v>2</v>
      </c>
      <c r="G16" s="19">
        <v>19</v>
      </c>
      <c r="H16" s="19">
        <v>0</v>
      </c>
      <c r="I16" s="19">
        <v>19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27</v>
      </c>
      <c r="R16" s="19">
        <v>27</v>
      </c>
      <c r="S16" s="19">
        <v>0</v>
      </c>
      <c r="T16" s="19">
        <v>0</v>
      </c>
      <c r="U16" s="19">
        <v>20</v>
      </c>
      <c r="V16" s="19">
        <v>45</v>
      </c>
    </row>
    <row r="17" spans="2:22" ht="20.100000000000001" customHeight="1" thickBot="1" x14ac:dyDescent="0.25">
      <c r="B17" s="4" t="s">
        <v>28</v>
      </c>
      <c r="C17" s="19">
        <v>186</v>
      </c>
      <c r="D17" s="19">
        <v>15</v>
      </c>
      <c r="E17" s="19">
        <v>149</v>
      </c>
      <c r="F17" s="19">
        <v>22</v>
      </c>
      <c r="G17" s="19">
        <v>21</v>
      </c>
      <c r="H17" s="19">
        <v>0</v>
      </c>
      <c r="I17" s="19">
        <v>18</v>
      </c>
      <c r="J17" s="19">
        <v>3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20</v>
      </c>
      <c r="R17" s="19">
        <v>50</v>
      </c>
      <c r="S17" s="19">
        <v>0</v>
      </c>
      <c r="T17" s="19">
        <v>10</v>
      </c>
      <c r="U17" s="19">
        <v>36</v>
      </c>
      <c r="V17" s="19">
        <v>56</v>
      </c>
    </row>
    <row r="18" spans="2:22" ht="20.100000000000001" customHeight="1" thickBot="1" x14ac:dyDescent="0.25">
      <c r="B18" s="4" t="s">
        <v>29</v>
      </c>
      <c r="C18" s="19">
        <v>186</v>
      </c>
      <c r="D18" s="19">
        <v>21</v>
      </c>
      <c r="E18" s="19">
        <v>30</v>
      </c>
      <c r="F18" s="19">
        <v>135</v>
      </c>
      <c r="G18" s="19">
        <v>25</v>
      </c>
      <c r="H18" s="19">
        <v>0</v>
      </c>
      <c r="I18" s="19">
        <v>25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22</v>
      </c>
      <c r="R18" s="19">
        <v>22</v>
      </c>
      <c r="S18" s="19">
        <v>0</v>
      </c>
      <c r="T18" s="19">
        <v>2</v>
      </c>
      <c r="U18" s="19">
        <v>24</v>
      </c>
      <c r="V18" s="19">
        <v>146</v>
      </c>
    </row>
    <row r="19" spans="2:22" ht="20.100000000000001" customHeight="1" thickBot="1" x14ac:dyDescent="0.25">
      <c r="B19" s="4" t="s">
        <v>30</v>
      </c>
      <c r="C19" s="19">
        <v>353</v>
      </c>
      <c r="D19" s="19">
        <v>103</v>
      </c>
      <c r="E19" s="19">
        <v>83</v>
      </c>
      <c r="F19" s="19">
        <v>167</v>
      </c>
      <c r="G19" s="19">
        <v>57</v>
      </c>
      <c r="H19" s="19">
        <v>0</v>
      </c>
      <c r="I19" s="19">
        <v>64</v>
      </c>
      <c r="J19" s="19">
        <v>30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35</v>
      </c>
      <c r="R19" s="19">
        <v>37</v>
      </c>
      <c r="S19" s="19">
        <v>1</v>
      </c>
      <c r="T19" s="19">
        <v>1</v>
      </c>
      <c r="U19" s="19">
        <v>55</v>
      </c>
      <c r="V19" s="19">
        <v>164</v>
      </c>
    </row>
    <row r="20" spans="2:22" ht="20.100000000000001" customHeight="1" thickBot="1" x14ac:dyDescent="0.25">
      <c r="B20" s="4" t="s">
        <v>31</v>
      </c>
      <c r="C20" s="19">
        <v>287</v>
      </c>
      <c r="D20" s="19">
        <v>135</v>
      </c>
      <c r="E20" s="19">
        <v>129</v>
      </c>
      <c r="F20" s="19">
        <v>23</v>
      </c>
      <c r="G20" s="19">
        <v>66</v>
      </c>
      <c r="H20" s="19">
        <v>0</v>
      </c>
      <c r="I20" s="19">
        <v>70</v>
      </c>
      <c r="J20" s="19">
        <v>6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161</v>
      </c>
      <c r="R20" s="19">
        <v>195</v>
      </c>
      <c r="S20" s="19">
        <v>6</v>
      </c>
      <c r="T20" s="19">
        <v>11</v>
      </c>
      <c r="U20" s="19">
        <v>142</v>
      </c>
      <c r="V20" s="19">
        <v>380</v>
      </c>
    </row>
    <row r="21" spans="2:22" ht="20.100000000000001" customHeight="1" thickBot="1" x14ac:dyDescent="0.25">
      <c r="B21" s="4" t="s">
        <v>32</v>
      </c>
      <c r="C21" s="19">
        <v>23</v>
      </c>
      <c r="D21" s="19">
        <v>8</v>
      </c>
      <c r="E21" s="19">
        <v>14</v>
      </c>
      <c r="F21" s="19">
        <v>1</v>
      </c>
      <c r="G21" s="19">
        <v>15</v>
      </c>
      <c r="H21" s="19">
        <v>0</v>
      </c>
      <c r="I21" s="19">
        <v>11</v>
      </c>
      <c r="J21" s="19">
        <v>5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18</v>
      </c>
      <c r="R21" s="19">
        <v>18</v>
      </c>
      <c r="S21" s="19">
        <v>0</v>
      </c>
      <c r="T21" s="19">
        <v>0</v>
      </c>
      <c r="U21" s="19">
        <v>6</v>
      </c>
      <c r="V21" s="19">
        <v>53</v>
      </c>
    </row>
    <row r="22" spans="2:22" ht="20.100000000000001" customHeight="1" thickBot="1" x14ac:dyDescent="0.25">
      <c r="B22" s="4" t="s">
        <v>33</v>
      </c>
      <c r="C22" s="19">
        <v>104</v>
      </c>
      <c r="D22" s="19">
        <v>32</v>
      </c>
      <c r="E22" s="19">
        <v>53</v>
      </c>
      <c r="F22" s="19">
        <v>19</v>
      </c>
      <c r="G22" s="19">
        <v>33</v>
      </c>
      <c r="H22" s="19">
        <v>0</v>
      </c>
      <c r="I22" s="19">
        <v>28</v>
      </c>
      <c r="J22" s="19">
        <v>12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22</v>
      </c>
      <c r="R22" s="19">
        <v>22</v>
      </c>
      <c r="S22" s="19">
        <v>0</v>
      </c>
      <c r="T22" s="19">
        <v>1</v>
      </c>
      <c r="U22" s="19">
        <v>28</v>
      </c>
      <c r="V22" s="19">
        <v>79</v>
      </c>
    </row>
    <row r="23" spans="2:22" ht="20.100000000000001" customHeight="1" thickBot="1" x14ac:dyDescent="0.25">
      <c r="B23" s="4" t="s">
        <v>34</v>
      </c>
      <c r="C23" s="19">
        <v>186</v>
      </c>
      <c r="D23" s="19">
        <v>41</v>
      </c>
      <c r="E23" s="19">
        <v>92</v>
      </c>
      <c r="F23" s="19">
        <v>53</v>
      </c>
      <c r="G23" s="19">
        <v>12</v>
      </c>
      <c r="H23" s="19">
        <v>0</v>
      </c>
      <c r="I23" s="19">
        <v>12</v>
      </c>
      <c r="J23" s="19">
        <v>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38</v>
      </c>
      <c r="R23" s="19">
        <v>36</v>
      </c>
      <c r="S23" s="19">
        <v>0</v>
      </c>
      <c r="T23" s="19">
        <v>2</v>
      </c>
      <c r="U23" s="19">
        <v>39</v>
      </c>
      <c r="V23" s="19">
        <v>120</v>
      </c>
    </row>
    <row r="24" spans="2:22" ht="20.100000000000001" customHeight="1" thickBot="1" x14ac:dyDescent="0.25">
      <c r="B24" s="4" t="s">
        <v>35</v>
      </c>
      <c r="C24" s="19">
        <v>59</v>
      </c>
      <c r="D24" s="19">
        <v>34</v>
      </c>
      <c r="E24" s="19">
        <v>13</v>
      </c>
      <c r="F24" s="19">
        <v>12</v>
      </c>
      <c r="G24" s="19">
        <v>47</v>
      </c>
      <c r="H24" s="19">
        <v>0</v>
      </c>
      <c r="I24" s="19">
        <v>46</v>
      </c>
      <c r="J24" s="19">
        <v>5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28</v>
      </c>
      <c r="R24" s="19">
        <v>24</v>
      </c>
      <c r="S24" s="19">
        <v>0</v>
      </c>
      <c r="T24" s="19">
        <v>2</v>
      </c>
      <c r="U24" s="19">
        <v>45</v>
      </c>
      <c r="V24" s="19">
        <v>96</v>
      </c>
    </row>
    <row r="25" spans="2:22" ht="20.100000000000001" customHeight="1" thickBot="1" x14ac:dyDescent="0.25">
      <c r="B25" s="4" t="s">
        <v>36</v>
      </c>
      <c r="C25" s="19">
        <v>3</v>
      </c>
      <c r="D25" s="19">
        <v>0</v>
      </c>
      <c r="E25" s="19">
        <v>0</v>
      </c>
      <c r="F25" s="19">
        <v>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2</v>
      </c>
      <c r="R25" s="19">
        <v>7</v>
      </c>
      <c r="S25" s="19">
        <v>0</v>
      </c>
      <c r="T25" s="19">
        <v>0</v>
      </c>
      <c r="U25" s="19">
        <v>11</v>
      </c>
      <c r="V25" s="19">
        <v>14</v>
      </c>
    </row>
    <row r="26" spans="2:22" ht="20.100000000000001" customHeight="1" thickBot="1" x14ac:dyDescent="0.25">
      <c r="B26" s="5" t="s">
        <v>37</v>
      </c>
      <c r="C26" s="19">
        <v>90</v>
      </c>
      <c r="D26" s="19">
        <v>42</v>
      </c>
      <c r="E26" s="19">
        <v>18</v>
      </c>
      <c r="F26" s="19">
        <v>30</v>
      </c>
      <c r="G26" s="19">
        <v>29</v>
      </c>
      <c r="H26" s="19">
        <v>0</v>
      </c>
      <c r="I26" s="19">
        <v>35</v>
      </c>
      <c r="J26" s="19">
        <v>7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25</v>
      </c>
      <c r="R26" s="19">
        <v>26</v>
      </c>
      <c r="S26" s="19">
        <v>0</v>
      </c>
      <c r="T26" s="19">
        <v>1</v>
      </c>
      <c r="U26" s="19">
        <v>27</v>
      </c>
      <c r="V26" s="19">
        <v>66</v>
      </c>
    </row>
    <row r="27" spans="2:22" ht="20.100000000000001" customHeight="1" thickBot="1" x14ac:dyDescent="0.25">
      <c r="B27" s="6" t="s">
        <v>38</v>
      </c>
      <c r="C27" s="20">
        <v>8</v>
      </c>
      <c r="D27" s="20">
        <v>1</v>
      </c>
      <c r="E27" s="20">
        <v>2</v>
      </c>
      <c r="F27" s="20">
        <v>5</v>
      </c>
      <c r="G27" s="20">
        <v>6</v>
      </c>
      <c r="H27" s="20">
        <v>0</v>
      </c>
      <c r="I27" s="20">
        <v>6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7</v>
      </c>
      <c r="R27" s="20">
        <v>7</v>
      </c>
      <c r="S27" s="20">
        <v>0</v>
      </c>
      <c r="T27" s="20">
        <v>1</v>
      </c>
      <c r="U27" s="20">
        <v>11</v>
      </c>
      <c r="V27" s="20">
        <v>7</v>
      </c>
    </row>
    <row r="28" spans="2:22" ht="20.100000000000001" customHeight="1" thickBot="1" x14ac:dyDescent="0.25">
      <c r="B28" s="7" t="s">
        <v>39</v>
      </c>
      <c r="C28" s="9">
        <f>SUM(C11:C27)</f>
        <v>2527</v>
      </c>
      <c r="D28" s="9">
        <f t="shared" ref="D28:V28" si="0">SUM(D11:D27)</f>
        <v>675</v>
      </c>
      <c r="E28" s="9">
        <f t="shared" si="0"/>
        <v>1186</v>
      </c>
      <c r="F28" s="9">
        <f t="shared" si="0"/>
        <v>666</v>
      </c>
      <c r="G28" s="9">
        <f t="shared" si="0"/>
        <v>706</v>
      </c>
      <c r="H28" s="9">
        <f t="shared" si="0"/>
        <v>0</v>
      </c>
      <c r="I28" s="9">
        <f t="shared" si="0"/>
        <v>723</v>
      </c>
      <c r="J28" s="9">
        <f t="shared" si="0"/>
        <v>138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771</v>
      </c>
      <c r="R28" s="9">
        <f t="shared" si="0"/>
        <v>942</v>
      </c>
      <c r="S28" s="9">
        <f t="shared" si="0"/>
        <v>7</v>
      </c>
      <c r="T28" s="9">
        <f t="shared" si="0"/>
        <v>73</v>
      </c>
      <c r="U28" s="9">
        <f t="shared" si="0"/>
        <v>755</v>
      </c>
      <c r="V28" s="9">
        <f t="shared" si="0"/>
        <v>2256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7" t="s">
        <v>80</v>
      </c>
      <c r="D9" s="64"/>
      <c r="E9" s="64"/>
      <c r="F9" s="68"/>
      <c r="G9" s="67" t="s">
        <v>81</v>
      </c>
      <c r="H9" s="64"/>
      <c r="I9" s="64"/>
      <c r="J9" s="68"/>
      <c r="K9" s="67" t="s">
        <v>82</v>
      </c>
      <c r="L9" s="64"/>
      <c r="M9" s="64"/>
      <c r="N9" s="68"/>
      <c r="O9" s="67" t="s">
        <v>83</v>
      </c>
      <c r="P9" s="64"/>
      <c r="Q9" s="64"/>
      <c r="R9" s="68"/>
      <c r="S9" s="67" t="s">
        <v>84</v>
      </c>
      <c r="T9" s="64"/>
      <c r="U9" s="64"/>
      <c r="V9" s="68"/>
      <c r="W9" s="67" t="s">
        <v>85</v>
      </c>
      <c r="X9" s="64"/>
      <c r="Y9" s="64"/>
      <c r="Z9" s="68"/>
      <c r="AA9" s="67" t="s">
        <v>86</v>
      </c>
      <c r="AB9" s="64"/>
      <c r="AC9" s="64"/>
      <c r="AD9" s="68"/>
      <c r="AE9" s="67" t="s">
        <v>87</v>
      </c>
      <c r="AF9" s="64"/>
      <c r="AG9" s="64"/>
      <c r="AH9" s="68"/>
      <c r="AI9" s="67" t="s">
        <v>88</v>
      </c>
      <c r="AJ9" s="64"/>
      <c r="AK9" s="64"/>
      <c r="AL9" s="68"/>
      <c r="AM9" s="67" t="s">
        <v>89</v>
      </c>
      <c r="AN9" s="64"/>
      <c r="AO9" s="64"/>
      <c r="AP9" s="68"/>
      <c r="AQ9" s="67" t="s">
        <v>90</v>
      </c>
      <c r="AR9" s="64"/>
      <c r="AS9" s="64"/>
      <c r="AT9" s="68"/>
      <c r="AU9" s="67" t="s">
        <v>255</v>
      </c>
      <c r="AV9" s="64"/>
      <c r="AW9" s="64"/>
      <c r="AX9" s="68"/>
      <c r="AY9" s="67" t="s">
        <v>91</v>
      </c>
      <c r="AZ9" s="64"/>
      <c r="BA9" s="64"/>
      <c r="BB9" s="68"/>
      <c r="BC9" s="67" t="s">
        <v>243</v>
      </c>
      <c r="BD9" s="64"/>
      <c r="BE9" s="64"/>
      <c r="BF9" s="68"/>
      <c r="BG9" s="67" t="s">
        <v>92</v>
      </c>
      <c r="BH9" s="64"/>
      <c r="BI9" s="64"/>
      <c r="BJ9" s="68"/>
      <c r="BK9" s="67" t="s">
        <v>93</v>
      </c>
      <c r="BL9" s="64"/>
      <c r="BM9" s="64"/>
      <c r="BN9" s="68"/>
      <c r="BO9" s="67" t="s">
        <v>94</v>
      </c>
      <c r="BP9" s="64"/>
      <c r="BQ9" s="64"/>
      <c r="BR9" s="68"/>
      <c r="BS9" s="67" t="s">
        <v>95</v>
      </c>
      <c r="BT9" s="64"/>
      <c r="BU9" s="64"/>
      <c r="BV9" s="68"/>
      <c r="BW9" s="67" t="s">
        <v>96</v>
      </c>
      <c r="BX9" s="64"/>
      <c r="BY9" s="64"/>
      <c r="BZ9" s="68"/>
      <c r="CA9" s="67" t="s">
        <v>97</v>
      </c>
      <c r="CB9" s="64"/>
      <c r="CC9" s="64"/>
      <c r="CD9" s="68"/>
      <c r="CE9" s="67" t="s">
        <v>244</v>
      </c>
      <c r="CF9" s="64"/>
      <c r="CG9" s="64"/>
      <c r="CH9" s="64"/>
      <c r="CI9" s="67" t="s">
        <v>245</v>
      </c>
      <c r="CJ9" s="64"/>
      <c r="CK9" s="64"/>
      <c r="CL9" s="64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1076</v>
      </c>
      <c r="D11" s="18">
        <v>8</v>
      </c>
      <c r="E11" s="18">
        <v>1193</v>
      </c>
      <c r="F11" s="18">
        <v>3735</v>
      </c>
      <c r="G11" s="18">
        <v>2</v>
      </c>
      <c r="H11" s="18">
        <v>0</v>
      </c>
      <c r="I11" s="18">
        <v>9</v>
      </c>
      <c r="J11" s="18">
        <v>28</v>
      </c>
      <c r="K11" s="18">
        <v>5</v>
      </c>
      <c r="L11" s="18">
        <v>0</v>
      </c>
      <c r="M11" s="18">
        <v>4</v>
      </c>
      <c r="N11" s="18">
        <v>8</v>
      </c>
      <c r="O11" s="18">
        <v>1</v>
      </c>
      <c r="P11" s="18">
        <v>0</v>
      </c>
      <c r="Q11" s="18">
        <v>1</v>
      </c>
      <c r="R11" s="18">
        <v>2</v>
      </c>
      <c r="S11" s="18">
        <v>37</v>
      </c>
      <c r="T11" s="18">
        <v>1</v>
      </c>
      <c r="U11" s="18">
        <v>40</v>
      </c>
      <c r="V11" s="18">
        <v>54</v>
      </c>
      <c r="W11" s="18">
        <v>321</v>
      </c>
      <c r="X11" s="18">
        <v>0</v>
      </c>
      <c r="Y11" s="18">
        <v>362</v>
      </c>
      <c r="Z11" s="18">
        <v>1161</v>
      </c>
      <c r="AA11" s="18">
        <v>4</v>
      </c>
      <c r="AB11" s="18">
        <v>0</v>
      </c>
      <c r="AC11" s="18">
        <v>2</v>
      </c>
      <c r="AD11" s="18">
        <v>5</v>
      </c>
      <c r="AE11" s="18">
        <v>7</v>
      </c>
      <c r="AF11" s="18">
        <v>0</v>
      </c>
      <c r="AG11" s="18">
        <v>6</v>
      </c>
      <c r="AH11" s="18">
        <v>37</v>
      </c>
      <c r="AI11" s="18">
        <v>0</v>
      </c>
      <c r="AJ11" s="18">
        <v>0</v>
      </c>
      <c r="AK11" s="18">
        <v>1</v>
      </c>
      <c r="AL11" s="18">
        <v>0</v>
      </c>
      <c r="AM11" s="18">
        <v>20</v>
      </c>
      <c r="AN11" s="18">
        <v>4</v>
      </c>
      <c r="AO11" s="18">
        <v>20</v>
      </c>
      <c r="AP11" s="18">
        <v>33</v>
      </c>
      <c r="AQ11" s="18">
        <v>189</v>
      </c>
      <c r="AR11" s="18">
        <v>0</v>
      </c>
      <c r="AS11" s="18">
        <v>201</v>
      </c>
      <c r="AT11" s="18">
        <v>676</v>
      </c>
      <c r="AU11" s="18">
        <v>2</v>
      </c>
      <c r="AV11" s="18">
        <v>0</v>
      </c>
      <c r="AW11" s="18">
        <v>3</v>
      </c>
      <c r="AX11" s="18">
        <v>3</v>
      </c>
      <c r="AY11" s="18">
        <v>23</v>
      </c>
      <c r="AZ11" s="18">
        <v>0</v>
      </c>
      <c r="BA11" s="18">
        <v>18</v>
      </c>
      <c r="BB11" s="18">
        <v>63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5</v>
      </c>
      <c r="BL11" s="18">
        <v>0</v>
      </c>
      <c r="BM11" s="18">
        <v>8</v>
      </c>
      <c r="BN11" s="18">
        <v>8</v>
      </c>
      <c r="BO11" s="18">
        <v>0</v>
      </c>
      <c r="BP11" s="18">
        <v>0</v>
      </c>
      <c r="BQ11" s="18">
        <v>0</v>
      </c>
      <c r="BR11" s="18">
        <v>0</v>
      </c>
      <c r="BS11" s="18">
        <v>40</v>
      </c>
      <c r="BT11" s="18">
        <v>0</v>
      </c>
      <c r="BU11" s="18">
        <v>39</v>
      </c>
      <c r="BV11" s="18">
        <v>229</v>
      </c>
      <c r="BW11" s="18">
        <v>43</v>
      </c>
      <c r="BX11" s="18">
        <v>2</v>
      </c>
      <c r="BY11" s="18">
        <v>34</v>
      </c>
      <c r="BZ11" s="18">
        <v>71</v>
      </c>
      <c r="CA11" s="18">
        <v>377</v>
      </c>
      <c r="CB11" s="18">
        <v>1</v>
      </c>
      <c r="CC11" s="18">
        <v>445</v>
      </c>
      <c r="CD11" s="18">
        <v>1357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122</v>
      </c>
      <c r="D12" s="19">
        <v>2</v>
      </c>
      <c r="E12" s="19">
        <v>143</v>
      </c>
      <c r="F12" s="19">
        <v>204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7</v>
      </c>
      <c r="T12" s="19">
        <v>1</v>
      </c>
      <c r="U12" s="19">
        <v>8</v>
      </c>
      <c r="V12" s="19">
        <v>2</v>
      </c>
      <c r="W12" s="19">
        <v>44</v>
      </c>
      <c r="X12" s="19">
        <v>0</v>
      </c>
      <c r="Y12" s="19">
        <v>58</v>
      </c>
      <c r="Z12" s="19">
        <v>54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2</v>
      </c>
      <c r="AN12" s="19">
        <v>0</v>
      </c>
      <c r="AO12" s="19">
        <v>3</v>
      </c>
      <c r="AP12" s="19">
        <v>2</v>
      </c>
      <c r="AQ12" s="19">
        <v>17</v>
      </c>
      <c r="AR12" s="19">
        <v>0</v>
      </c>
      <c r="AS12" s="19">
        <v>17</v>
      </c>
      <c r="AT12" s="19">
        <v>53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3</v>
      </c>
      <c r="BT12" s="19">
        <v>0</v>
      </c>
      <c r="BU12" s="19">
        <v>1</v>
      </c>
      <c r="BV12" s="19">
        <v>7</v>
      </c>
      <c r="BW12" s="19">
        <v>5</v>
      </c>
      <c r="BX12" s="19">
        <v>1</v>
      </c>
      <c r="BY12" s="19">
        <v>4</v>
      </c>
      <c r="BZ12" s="19">
        <v>6</v>
      </c>
      <c r="CA12" s="19">
        <v>44</v>
      </c>
      <c r="CB12" s="19">
        <v>0</v>
      </c>
      <c r="CC12" s="19">
        <v>52</v>
      </c>
      <c r="CD12" s="19">
        <v>80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109</v>
      </c>
      <c r="D13" s="19">
        <v>2</v>
      </c>
      <c r="E13" s="19">
        <v>89</v>
      </c>
      <c r="F13" s="19">
        <v>225</v>
      </c>
      <c r="G13" s="19">
        <v>1</v>
      </c>
      <c r="H13" s="19">
        <v>0</v>
      </c>
      <c r="I13" s="19">
        <v>0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</v>
      </c>
      <c r="T13" s="19">
        <v>1</v>
      </c>
      <c r="U13" s="19">
        <v>6</v>
      </c>
      <c r="V13" s="19">
        <v>5</v>
      </c>
      <c r="W13" s="19">
        <v>34</v>
      </c>
      <c r="X13" s="19">
        <v>0</v>
      </c>
      <c r="Y13" s="19">
        <v>24</v>
      </c>
      <c r="Z13" s="19">
        <v>73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4</v>
      </c>
      <c r="AN13" s="19">
        <v>0</v>
      </c>
      <c r="AO13" s="19">
        <v>1</v>
      </c>
      <c r="AP13" s="19">
        <v>7</v>
      </c>
      <c r="AQ13" s="19">
        <v>22</v>
      </c>
      <c r="AR13" s="19">
        <v>0</v>
      </c>
      <c r="AS13" s="19">
        <v>15</v>
      </c>
      <c r="AT13" s="19">
        <v>46</v>
      </c>
      <c r="AU13" s="19">
        <v>0</v>
      </c>
      <c r="AV13" s="19">
        <v>0</v>
      </c>
      <c r="AW13" s="19">
        <v>0</v>
      </c>
      <c r="AX13" s="19">
        <v>1</v>
      </c>
      <c r="AY13" s="19">
        <v>2</v>
      </c>
      <c r="AZ13" s="19">
        <v>0</v>
      </c>
      <c r="BA13" s="19">
        <v>1</v>
      </c>
      <c r="BB13" s="19">
        <v>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9</v>
      </c>
      <c r="BT13" s="19">
        <v>0</v>
      </c>
      <c r="BU13" s="19">
        <v>4</v>
      </c>
      <c r="BV13" s="19">
        <v>17</v>
      </c>
      <c r="BW13" s="19">
        <v>7</v>
      </c>
      <c r="BX13" s="19">
        <v>1</v>
      </c>
      <c r="BY13" s="19">
        <v>4</v>
      </c>
      <c r="BZ13" s="19">
        <v>4</v>
      </c>
      <c r="CA13" s="19">
        <v>28</v>
      </c>
      <c r="CB13" s="19">
        <v>0</v>
      </c>
      <c r="CC13" s="19">
        <v>34</v>
      </c>
      <c r="CD13" s="19">
        <v>69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183</v>
      </c>
      <c r="D14" s="19">
        <v>3</v>
      </c>
      <c r="E14" s="19">
        <v>205</v>
      </c>
      <c r="F14" s="19">
        <v>555</v>
      </c>
      <c r="G14" s="19">
        <v>2</v>
      </c>
      <c r="H14" s="19">
        <v>0</v>
      </c>
      <c r="I14" s="19">
        <v>0</v>
      </c>
      <c r="J14" s="19">
        <v>5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1</v>
      </c>
      <c r="R14" s="19">
        <v>0</v>
      </c>
      <c r="S14" s="19">
        <v>16</v>
      </c>
      <c r="T14" s="19">
        <v>2</v>
      </c>
      <c r="U14" s="19">
        <v>17</v>
      </c>
      <c r="V14" s="19">
        <v>11</v>
      </c>
      <c r="W14" s="19">
        <v>53</v>
      </c>
      <c r="X14" s="19">
        <v>0</v>
      </c>
      <c r="Y14" s="19">
        <v>88</v>
      </c>
      <c r="Z14" s="19">
        <v>165</v>
      </c>
      <c r="AA14" s="19">
        <v>0</v>
      </c>
      <c r="AB14" s="19">
        <v>0</v>
      </c>
      <c r="AC14" s="19">
        <v>1</v>
      </c>
      <c r="AD14" s="19">
        <v>1</v>
      </c>
      <c r="AE14" s="19">
        <v>2</v>
      </c>
      <c r="AF14" s="19">
        <v>0</v>
      </c>
      <c r="AG14" s="19">
        <v>1</v>
      </c>
      <c r="AH14" s="19">
        <v>3</v>
      </c>
      <c r="AI14" s="19">
        <v>0</v>
      </c>
      <c r="AJ14" s="19">
        <v>0</v>
      </c>
      <c r="AK14" s="19">
        <v>0</v>
      </c>
      <c r="AL14" s="19">
        <v>0</v>
      </c>
      <c r="AM14" s="19">
        <v>3</v>
      </c>
      <c r="AN14" s="19">
        <v>0</v>
      </c>
      <c r="AO14" s="19">
        <v>3</v>
      </c>
      <c r="AP14" s="19">
        <v>5</v>
      </c>
      <c r="AQ14" s="19">
        <v>15</v>
      </c>
      <c r="AR14" s="19">
        <v>0</v>
      </c>
      <c r="AS14" s="19">
        <v>40</v>
      </c>
      <c r="AT14" s="19">
        <v>64</v>
      </c>
      <c r="AU14" s="19">
        <v>0</v>
      </c>
      <c r="AV14" s="19">
        <v>0</v>
      </c>
      <c r="AW14" s="19">
        <v>0</v>
      </c>
      <c r="AX14" s="19">
        <v>1</v>
      </c>
      <c r="AY14" s="19">
        <v>0</v>
      </c>
      <c r="AZ14" s="19">
        <v>0</v>
      </c>
      <c r="BA14" s="19">
        <v>0</v>
      </c>
      <c r="BB14" s="19">
        <v>2</v>
      </c>
      <c r="BC14" s="19">
        <v>1</v>
      </c>
      <c r="BD14" s="19">
        <v>0</v>
      </c>
      <c r="BE14" s="19">
        <v>1</v>
      </c>
      <c r="BF14" s="19">
        <v>1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2</v>
      </c>
      <c r="BO14" s="19">
        <v>0</v>
      </c>
      <c r="BP14" s="19">
        <v>0</v>
      </c>
      <c r="BQ14" s="19">
        <v>0</v>
      </c>
      <c r="BR14" s="19">
        <v>0</v>
      </c>
      <c r="BS14" s="19">
        <v>2</v>
      </c>
      <c r="BT14" s="19">
        <v>0</v>
      </c>
      <c r="BU14" s="19">
        <v>0</v>
      </c>
      <c r="BV14" s="19">
        <v>8</v>
      </c>
      <c r="BW14" s="19">
        <v>15</v>
      </c>
      <c r="BX14" s="19">
        <v>0</v>
      </c>
      <c r="BY14" s="19">
        <v>17</v>
      </c>
      <c r="BZ14" s="19">
        <v>11</v>
      </c>
      <c r="CA14" s="19">
        <v>74</v>
      </c>
      <c r="CB14" s="19">
        <v>1</v>
      </c>
      <c r="CC14" s="19">
        <v>36</v>
      </c>
      <c r="CD14" s="19">
        <v>276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301</v>
      </c>
      <c r="D15" s="19">
        <v>16</v>
      </c>
      <c r="E15" s="19">
        <v>271</v>
      </c>
      <c r="F15" s="19">
        <v>1009</v>
      </c>
      <c r="G15" s="19">
        <v>3</v>
      </c>
      <c r="H15" s="19">
        <v>0</v>
      </c>
      <c r="I15" s="19">
        <v>2</v>
      </c>
      <c r="J15" s="19">
        <v>19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5</v>
      </c>
      <c r="U15" s="19">
        <v>12</v>
      </c>
      <c r="V15" s="19">
        <v>9</v>
      </c>
      <c r="W15" s="19">
        <v>104</v>
      </c>
      <c r="X15" s="19">
        <v>0</v>
      </c>
      <c r="Y15" s="19">
        <v>80</v>
      </c>
      <c r="Z15" s="19">
        <v>294</v>
      </c>
      <c r="AA15" s="19">
        <v>0</v>
      </c>
      <c r="AB15" s="19">
        <v>1</v>
      </c>
      <c r="AC15" s="19">
        <v>1</v>
      </c>
      <c r="AD15" s="19">
        <v>1</v>
      </c>
      <c r="AE15" s="19">
        <v>2</v>
      </c>
      <c r="AF15" s="19">
        <v>0</v>
      </c>
      <c r="AG15" s="19">
        <v>4</v>
      </c>
      <c r="AH15" s="19">
        <v>1</v>
      </c>
      <c r="AI15" s="19">
        <v>0</v>
      </c>
      <c r="AJ15" s="19">
        <v>0</v>
      </c>
      <c r="AK15" s="19">
        <v>0</v>
      </c>
      <c r="AL15" s="19">
        <v>0</v>
      </c>
      <c r="AM15" s="19">
        <v>3</v>
      </c>
      <c r="AN15" s="19">
        <v>1</v>
      </c>
      <c r="AO15" s="19">
        <v>5</v>
      </c>
      <c r="AP15" s="19">
        <v>16</v>
      </c>
      <c r="AQ15" s="19">
        <v>62</v>
      </c>
      <c r="AR15" s="19">
        <v>1</v>
      </c>
      <c r="AS15" s="19">
        <v>42</v>
      </c>
      <c r="AT15" s="19">
        <v>221</v>
      </c>
      <c r="AU15" s="19">
        <v>0</v>
      </c>
      <c r="AV15" s="19">
        <v>0</v>
      </c>
      <c r="AW15" s="19">
        <v>0</v>
      </c>
      <c r="AX15" s="19">
        <v>2</v>
      </c>
      <c r="AY15" s="19">
        <v>0</v>
      </c>
      <c r="AZ15" s="19">
        <v>0</v>
      </c>
      <c r="BA15" s="19">
        <v>2</v>
      </c>
      <c r="BB15" s="19">
        <v>9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1</v>
      </c>
      <c r="BL15" s="19">
        <v>0</v>
      </c>
      <c r="BM15" s="19">
        <v>0</v>
      </c>
      <c r="BN15" s="19">
        <v>2</v>
      </c>
      <c r="BO15" s="19">
        <v>0</v>
      </c>
      <c r="BP15" s="19">
        <v>0</v>
      </c>
      <c r="BQ15" s="19">
        <v>0</v>
      </c>
      <c r="BR15" s="19">
        <v>0</v>
      </c>
      <c r="BS15" s="19">
        <v>5</v>
      </c>
      <c r="BT15" s="19">
        <v>0</v>
      </c>
      <c r="BU15" s="19">
        <v>2</v>
      </c>
      <c r="BV15" s="19">
        <v>24</v>
      </c>
      <c r="BW15" s="19">
        <v>10</v>
      </c>
      <c r="BX15" s="19">
        <v>8</v>
      </c>
      <c r="BY15" s="19">
        <v>14</v>
      </c>
      <c r="BZ15" s="19">
        <v>29</v>
      </c>
      <c r="CA15" s="19">
        <v>104</v>
      </c>
      <c r="CB15" s="19">
        <v>0</v>
      </c>
      <c r="CC15" s="19">
        <v>107</v>
      </c>
      <c r="CD15" s="19">
        <v>381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36</v>
      </c>
      <c r="D16" s="19">
        <v>7</v>
      </c>
      <c r="E16" s="19">
        <v>68</v>
      </c>
      <c r="F16" s="19">
        <v>101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1</v>
      </c>
      <c r="U16" s="19">
        <v>4</v>
      </c>
      <c r="V16" s="19">
        <v>2</v>
      </c>
      <c r="W16" s="19">
        <v>21</v>
      </c>
      <c r="X16" s="19">
        <v>0</v>
      </c>
      <c r="Y16" s="19">
        <v>18</v>
      </c>
      <c r="Z16" s="19">
        <v>44</v>
      </c>
      <c r="AA16" s="19">
        <v>0</v>
      </c>
      <c r="AB16" s="19">
        <v>0</v>
      </c>
      <c r="AC16" s="19">
        <v>1</v>
      </c>
      <c r="AD16" s="19">
        <v>0</v>
      </c>
      <c r="AE16" s="19">
        <v>0</v>
      </c>
      <c r="AF16" s="19">
        <v>0</v>
      </c>
      <c r="AG16" s="19">
        <v>0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1</v>
      </c>
      <c r="AN16" s="19">
        <v>0</v>
      </c>
      <c r="AO16" s="19">
        <v>2</v>
      </c>
      <c r="AP16" s="19">
        <v>1</v>
      </c>
      <c r="AQ16" s="19">
        <v>1</v>
      </c>
      <c r="AR16" s="19">
        <v>0</v>
      </c>
      <c r="AS16" s="19">
        <v>13</v>
      </c>
      <c r="AT16" s="19">
        <v>10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1</v>
      </c>
      <c r="BL16" s="19">
        <v>0</v>
      </c>
      <c r="BM16" s="19">
        <v>0</v>
      </c>
      <c r="BN16" s="19">
        <v>2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2</v>
      </c>
      <c r="BV16" s="19">
        <v>13</v>
      </c>
      <c r="BW16" s="19">
        <v>1</v>
      </c>
      <c r="BX16" s="19">
        <v>6</v>
      </c>
      <c r="BY16" s="19">
        <v>5</v>
      </c>
      <c r="BZ16" s="19">
        <v>3</v>
      </c>
      <c r="CA16" s="19">
        <v>7</v>
      </c>
      <c r="CB16" s="19">
        <v>0</v>
      </c>
      <c r="CC16" s="19">
        <v>23</v>
      </c>
      <c r="CD16" s="19">
        <v>25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139</v>
      </c>
      <c r="D17" s="19">
        <v>4</v>
      </c>
      <c r="E17" s="19">
        <v>141</v>
      </c>
      <c r="F17" s="19">
        <v>572</v>
      </c>
      <c r="G17" s="19">
        <v>0</v>
      </c>
      <c r="H17" s="19">
        <v>0</v>
      </c>
      <c r="I17" s="19">
        <v>3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7</v>
      </c>
      <c r="T17" s="19">
        <v>2</v>
      </c>
      <c r="U17" s="19">
        <v>8</v>
      </c>
      <c r="V17" s="19">
        <v>17</v>
      </c>
      <c r="W17" s="19">
        <v>53</v>
      </c>
      <c r="X17" s="19">
        <v>0</v>
      </c>
      <c r="Y17" s="19">
        <v>44</v>
      </c>
      <c r="Z17" s="19">
        <v>170</v>
      </c>
      <c r="AA17" s="19">
        <v>0</v>
      </c>
      <c r="AB17" s="19">
        <v>0</v>
      </c>
      <c r="AC17" s="19">
        <v>0</v>
      </c>
      <c r="AD17" s="19">
        <v>0</v>
      </c>
      <c r="AE17" s="19">
        <v>1</v>
      </c>
      <c r="AF17" s="19">
        <v>0</v>
      </c>
      <c r="AG17" s="19">
        <v>1</v>
      </c>
      <c r="AH17" s="19">
        <v>4</v>
      </c>
      <c r="AI17" s="19">
        <v>0</v>
      </c>
      <c r="AJ17" s="19">
        <v>0</v>
      </c>
      <c r="AK17" s="19">
        <v>0</v>
      </c>
      <c r="AL17" s="19">
        <v>0</v>
      </c>
      <c r="AM17" s="19">
        <v>2</v>
      </c>
      <c r="AN17" s="19">
        <v>1</v>
      </c>
      <c r="AO17" s="19">
        <v>4</v>
      </c>
      <c r="AP17" s="19">
        <v>0</v>
      </c>
      <c r="AQ17" s="19">
        <v>19</v>
      </c>
      <c r="AR17" s="19">
        <v>0</v>
      </c>
      <c r="AS17" s="19">
        <v>20</v>
      </c>
      <c r="AT17" s="19">
        <v>126</v>
      </c>
      <c r="AU17" s="19">
        <v>0</v>
      </c>
      <c r="AV17" s="19">
        <v>0</v>
      </c>
      <c r="AW17" s="19">
        <v>0</v>
      </c>
      <c r="AX17" s="19">
        <v>2</v>
      </c>
      <c r="AY17" s="19">
        <v>0</v>
      </c>
      <c r="AZ17" s="19">
        <v>0</v>
      </c>
      <c r="BA17" s="19">
        <v>5</v>
      </c>
      <c r="BB17" s="19">
        <v>4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1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5</v>
      </c>
      <c r="BT17" s="19">
        <v>0</v>
      </c>
      <c r="BU17" s="19">
        <v>4</v>
      </c>
      <c r="BV17" s="19">
        <v>27</v>
      </c>
      <c r="BW17" s="19">
        <v>6</v>
      </c>
      <c r="BX17" s="19">
        <v>0</v>
      </c>
      <c r="BY17" s="19">
        <v>8</v>
      </c>
      <c r="BZ17" s="19">
        <v>8</v>
      </c>
      <c r="CA17" s="19">
        <v>46</v>
      </c>
      <c r="CB17" s="19">
        <v>1</v>
      </c>
      <c r="CC17" s="19">
        <v>43</v>
      </c>
      <c r="CD17" s="19">
        <v>213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184</v>
      </c>
      <c r="D18" s="19">
        <v>10</v>
      </c>
      <c r="E18" s="19">
        <v>185</v>
      </c>
      <c r="F18" s="19">
        <v>1246</v>
      </c>
      <c r="G18" s="19">
        <v>1</v>
      </c>
      <c r="H18" s="19">
        <v>0</v>
      </c>
      <c r="I18" s="19">
        <v>1</v>
      </c>
      <c r="J18" s="19">
        <v>11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6</v>
      </c>
      <c r="T18" s="19">
        <v>6</v>
      </c>
      <c r="U18" s="19">
        <v>11</v>
      </c>
      <c r="V18" s="19">
        <v>24</v>
      </c>
      <c r="W18" s="19">
        <v>72</v>
      </c>
      <c r="X18" s="19">
        <v>1</v>
      </c>
      <c r="Y18" s="19">
        <v>56</v>
      </c>
      <c r="Z18" s="19">
        <v>448</v>
      </c>
      <c r="AA18" s="19">
        <v>0</v>
      </c>
      <c r="AB18" s="19">
        <v>0</v>
      </c>
      <c r="AC18" s="19">
        <v>0</v>
      </c>
      <c r="AD18" s="19">
        <v>1</v>
      </c>
      <c r="AE18" s="19">
        <v>1</v>
      </c>
      <c r="AF18" s="19">
        <v>0</v>
      </c>
      <c r="AG18" s="19">
        <v>2</v>
      </c>
      <c r="AH18" s="19">
        <v>3</v>
      </c>
      <c r="AI18" s="19">
        <v>0</v>
      </c>
      <c r="AJ18" s="19">
        <v>0</v>
      </c>
      <c r="AK18" s="19">
        <v>0</v>
      </c>
      <c r="AL18" s="19">
        <v>0</v>
      </c>
      <c r="AM18" s="19">
        <v>2</v>
      </c>
      <c r="AN18" s="19">
        <v>0</v>
      </c>
      <c r="AO18" s="19">
        <v>4</v>
      </c>
      <c r="AP18" s="19">
        <v>4</v>
      </c>
      <c r="AQ18" s="19">
        <v>20</v>
      </c>
      <c r="AR18" s="19">
        <v>0</v>
      </c>
      <c r="AS18" s="19">
        <v>36</v>
      </c>
      <c r="AT18" s="19">
        <v>202</v>
      </c>
      <c r="AU18" s="19">
        <v>0</v>
      </c>
      <c r="AV18" s="19">
        <v>0</v>
      </c>
      <c r="AW18" s="19">
        <v>1</v>
      </c>
      <c r="AX18" s="19">
        <v>3</v>
      </c>
      <c r="AY18" s="19">
        <v>0</v>
      </c>
      <c r="AZ18" s="19">
        <v>0</v>
      </c>
      <c r="BA18" s="19">
        <v>0</v>
      </c>
      <c r="BB18" s="19">
        <v>11</v>
      </c>
      <c r="BC18" s="19">
        <v>0</v>
      </c>
      <c r="BD18" s="19">
        <v>0</v>
      </c>
      <c r="BE18" s="19">
        <v>0</v>
      </c>
      <c r="BF18" s="19">
        <v>1</v>
      </c>
      <c r="BG18" s="19">
        <v>0</v>
      </c>
      <c r="BH18" s="19">
        <v>0</v>
      </c>
      <c r="BI18" s="19">
        <v>0</v>
      </c>
      <c r="BJ18" s="19">
        <v>0</v>
      </c>
      <c r="BK18" s="19">
        <v>1</v>
      </c>
      <c r="BL18" s="19">
        <v>0</v>
      </c>
      <c r="BM18" s="19">
        <v>0</v>
      </c>
      <c r="BN18" s="19">
        <v>2</v>
      </c>
      <c r="BO18" s="19">
        <v>0</v>
      </c>
      <c r="BP18" s="19">
        <v>0</v>
      </c>
      <c r="BQ18" s="19">
        <v>0</v>
      </c>
      <c r="BR18" s="19">
        <v>0</v>
      </c>
      <c r="BS18" s="19">
        <v>5</v>
      </c>
      <c r="BT18" s="19">
        <v>0</v>
      </c>
      <c r="BU18" s="19">
        <v>4</v>
      </c>
      <c r="BV18" s="19">
        <v>55</v>
      </c>
      <c r="BW18" s="19">
        <v>6</v>
      </c>
      <c r="BX18" s="19">
        <v>2</v>
      </c>
      <c r="BY18" s="19">
        <v>8</v>
      </c>
      <c r="BZ18" s="19">
        <v>28</v>
      </c>
      <c r="CA18" s="19">
        <v>70</v>
      </c>
      <c r="CB18" s="19">
        <v>1</v>
      </c>
      <c r="CC18" s="19">
        <v>62</v>
      </c>
      <c r="CD18" s="19">
        <v>453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748</v>
      </c>
      <c r="D19" s="19">
        <v>41</v>
      </c>
      <c r="E19" s="19">
        <v>836</v>
      </c>
      <c r="F19" s="19">
        <v>3050</v>
      </c>
      <c r="G19" s="19">
        <v>1</v>
      </c>
      <c r="H19" s="19">
        <v>0</v>
      </c>
      <c r="I19" s="19">
        <v>3</v>
      </c>
      <c r="J19" s="19">
        <v>20</v>
      </c>
      <c r="K19" s="19">
        <v>0</v>
      </c>
      <c r="L19" s="19">
        <v>0</v>
      </c>
      <c r="M19" s="19">
        <v>1</v>
      </c>
      <c r="N19" s="19">
        <v>1</v>
      </c>
      <c r="O19" s="19">
        <v>0</v>
      </c>
      <c r="P19" s="19">
        <v>0</v>
      </c>
      <c r="Q19" s="19">
        <v>0</v>
      </c>
      <c r="R19" s="19">
        <v>0</v>
      </c>
      <c r="S19" s="19">
        <v>35</v>
      </c>
      <c r="T19" s="19">
        <v>18</v>
      </c>
      <c r="U19" s="19">
        <v>46</v>
      </c>
      <c r="V19" s="19">
        <v>71</v>
      </c>
      <c r="W19" s="19">
        <v>235</v>
      </c>
      <c r="X19" s="19">
        <v>1</v>
      </c>
      <c r="Y19" s="19">
        <v>273</v>
      </c>
      <c r="Z19" s="19">
        <v>1011</v>
      </c>
      <c r="AA19" s="19">
        <v>0</v>
      </c>
      <c r="AB19" s="19">
        <v>0</v>
      </c>
      <c r="AC19" s="19">
        <v>2</v>
      </c>
      <c r="AD19" s="19">
        <v>5</v>
      </c>
      <c r="AE19" s="19">
        <v>11</v>
      </c>
      <c r="AF19" s="19">
        <v>0</v>
      </c>
      <c r="AG19" s="19">
        <v>13</v>
      </c>
      <c r="AH19" s="19">
        <v>30</v>
      </c>
      <c r="AI19" s="19">
        <v>0</v>
      </c>
      <c r="AJ19" s="19">
        <v>0</v>
      </c>
      <c r="AK19" s="19">
        <v>0</v>
      </c>
      <c r="AL19" s="19">
        <v>0</v>
      </c>
      <c r="AM19" s="19">
        <v>26</v>
      </c>
      <c r="AN19" s="19">
        <v>9</v>
      </c>
      <c r="AO19" s="19">
        <v>30</v>
      </c>
      <c r="AP19" s="19">
        <v>56</v>
      </c>
      <c r="AQ19" s="19">
        <v>112</v>
      </c>
      <c r="AR19" s="19">
        <v>2</v>
      </c>
      <c r="AS19" s="19">
        <v>129</v>
      </c>
      <c r="AT19" s="19">
        <v>500</v>
      </c>
      <c r="AU19" s="19">
        <v>3</v>
      </c>
      <c r="AV19" s="19">
        <v>0</v>
      </c>
      <c r="AW19" s="19">
        <v>2</v>
      </c>
      <c r="AX19" s="19">
        <v>15</v>
      </c>
      <c r="AY19" s="19">
        <v>22</v>
      </c>
      <c r="AZ19" s="19">
        <v>0</v>
      </c>
      <c r="BA19" s="19">
        <v>19</v>
      </c>
      <c r="BB19" s="19">
        <v>50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11</v>
      </c>
      <c r="BL19" s="19">
        <v>0</v>
      </c>
      <c r="BM19" s="19">
        <v>6</v>
      </c>
      <c r="BN19" s="19">
        <v>45</v>
      </c>
      <c r="BO19" s="19">
        <v>0</v>
      </c>
      <c r="BP19" s="19">
        <v>0</v>
      </c>
      <c r="BQ19" s="19">
        <v>0</v>
      </c>
      <c r="BR19" s="19">
        <v>0</v>
      </c>
      <c r="BS19" s="19">
        <v>2</v>
      </c>
      <c r="BT19" s="19">
        <v>0</v>
      </c>
      <c r="BU19" s="19">
        <v>3</v>
      </c>
      <c r="BV19" s="19">
        <v>16</v>
      </c>
      <c r="BW19" s="19">
        <v>33</v>
      </c>
      <c r="BX19" s="19">
        <v>9</v>
      </c>
      <c r="BY19" s="19">
        <v>40</v>
      </c>
      <c r="BZ19" s="19">
        <v>102</v>
      </c>
      <c r="CA19" s="19">
        <v>248</v>
      </c>
      <c r="CB19" s="19">
        <v>2</v>
      </c>
      <c r="CC19" s="19">
        <v>261</v>
      </c>
      <c r="CD19" s="19">
        <v>1103</v>
      </c>
      <c r="CE19" s="19">
        <v>1</v>
      </c>
      <c r="CF19" s="19">
        <v>0</v>
      </c>
      <c r="CG19" s="19">
        <v>1</v>
      </c>
      <c r="CH19" s="19">
        <v>3</v>
      </c>
      <c r="CI19" s="19">
        <v>8</v>
      </c>
      <c r="CJ19" s="19">
        <v>0</v>
      </c>
      <c r="CK19" s="19">
        <v>7</v>
      </c>
      <c r="CL19" s="19">
        <v>22</v>
      </c>
    </row>
    <row r="20" spans="2:90" ht="20.100000000000001" customHeight="1" thickBot="1" x14ac:dyDescent="0.25">
      <c r="B20" s="4" t="s">
        <v>31</v>
      </c>
      <c r="C20" s="19">
        <v>753</v>
      </c>
      <c r="D20" s="19">
        <v>0</v>
      </c>
      <c r="E20" s="19">
        <v>704</v>
      </c>
      <c r="F20" s="19">
        <v>2314</v>
      </c>
      <c r="G20" s="19">
        <v>8</v>
      </c>
      <c r="H20" s="19">
        <v>0</v>
      </c>
      <c r="I20" s="19">
        <v>6</v>
      </c>
      <c r="J20" s="19">
        <v>21</v>
      </c>
      <c r="K20" s="19">
        <v>0</v>
      </c>
      <c r="L20" s="19">
        <v>0</v>
      </c>
      <c r="M20" s="19">
        <v>1</v>
      </c>
      <c r="N20" s="19">
        <v>6</v>
      </c>
      <c r="O20" s="19">
        <v>0</v>
      </c>
      <c r="P20" s="19">
        <v>0</v>
      </c>
      <c r="Q20" s="19">
        <v>0</v>
      </c>
      <c r="R20" s="19">
        <v>3</v>
      </c>
      <c r="S20" s="19">
        <v>46</v>
      </c>
      <c r="T20" s="19">
        <v>0</v>
      </c>
      <c r="U20" s="19">
        <v>37</v>
      </c>
      <c r="V20" s="19">
        <v>28</v>
      </c>
      <c r="W20" s="19">
        <v>248</v>
      </c>
      <c r="X20" s="19">
        <v>0</v>
      </c>
      <c r="Y20" s="19">
        <v>208</v>
      </c>
      <c r="Z20" s="19">
        <v>859</v>
      </c>
      <c r="AA20" s="19">
        <v>1</v>
      </c>
      <c r="AB20" s="19">
        <v>0</v>
      </c>
      <c r="AC20" s="19">
        <v>2</v>
      </c>
      <c r="AD20" s="19">
        <v>2</v>
      </c>
      <c r="AE20" s="19">
        <v>3</v>
      </c>
      <c r="AF20" s="19">
        <v>0</v>
      </c>
      <c r="AG20" s="19">
        <v>9</v>
      </c>
      <c r="AH20" s="19">
        <v>9</v>
      </c>
      <c r="AI20" s="19">
        <v>0</v>
      </c>
      <c r="AJ20" s="19">
        <v>0</v>
      </c>
      <c r="AK20" s="19">
        <v>0</v>
      </c>
      <c r="AL20" s="19">
        <v>0</v>
      </c>
      <c r="AM20" s="19">
        <v>14</v>
      </c>
      <c r="AN20" s="19">
        <v>0</v>
      </c>
      <c r="AO20" s="19">
        <v>7</v>
      </c>
      <c r="AP20" s="19">
        <v>27</v>
      </c>
      <c r="AQ20" s="19">
        <v>129</v>
      </c>
      <c r="AR20" s="19">
        <v>0</v>
      </c>
      <c r="AS20" s="19">
        <v>123</v>
      </c>
      <c r="AT20" s="19">
        <v>348</v>
      </c>
      <c r="AU20" s="19">
        <v>1</v>
      </c>
      <c r="AV20" s="19">
        <v>0</v>
      </c>
      <c r="AW20" s="19">
        <v>6</v>
      </c>
      <c r="AX20" s="19">
        <v>6</v>
      </c>
      <c r="AY20" s="19">
        <v>14</v>
      </c>
      <c r="AZ20" s="19">
        <v>0</v>
      </c>
      <c r="BA20" s="19">
        <v>12</v>
      </c>
      <c r="BB20" s="19">
        <v>26</v>
      </c>
      <c r="BC20" s="19">
        <v>1</v>
      </c>
      <c r="BD20" s="19">
        <v>0</v>
      </c>
      <c r="BE20" s="19">
        <v>1</v>
      </c>
      <c r="BF20" s="19">
        <v>0</v>
      </c>
      <c r="BG20" s="19">
        <v>2</v>
      </c>
      <c r="BH20" s="19">
        <v>0</v>
      </c>
      <c r="BI20" s="19">
        <v>2</v>
      </c>
      <c r="BJ20" s="19">
        <v>0</v>
      </c>
      <c r="BK20" s="19">
        <v>7</v>
      </c>
      <c r="BL20" s="19">
        <v>0</v>
      </c>
      <c r="BM20" s="19">
        <v>2</v>
      </c>
      <c r="BN20" s="19">
        <v>11</v>
      </c>
      <c r="BO20" s="19">
        <v>0</v>
      </c>
      <c r="BP20" s="19">
        <v>0</v>
      </c>
      <c r="BQ20" s="19">
        <v>0</v>
      </c>
      <c r="BR20" s="19">
        <v>0</v>
      </c>
      <c r="BS20" s="19">
        <v>8</v>
      </c>
      <c r="BT20" s="19">
        <v>0</v>
      </c>
      <c r="BU20" s="19">
        <v>10</v>
      </c>
      <c r="BV20" s="19">
        <v>57</v>
      </c>
      <c r="BW20" s="19">
        <v>35</v>
      </c>
      <c r="BX20" s="19">
        <v>0</v>
      </c>
      <c r="BY20" s="19">
        <v>31</v>
      </c>
      <c r="BZ20" s="19">
        <v>40</v>
      </c>
      <c r="CA20" s="19">
        <v>236</v>
      </c>
      <c r="CB20" s="19">
        <v>0</v>
      </c>
      <c r="CC20" s="19">
        <v>247</v>
      </c>
      <c r="CD20" s="19">
        <v>871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97</v>
      </c>
      <c r="D21" s="19">
        <v>3</v>
      </c>
      <c r="E21" s="19">
        <v>73</v>
      </c>
      <c r="F21" s="19">
        <v>448</v>
      </c>
      <c r="G21" s="19">
        <v>0</v>
      </c>
      <c r="H21" s="19">
        <v>0</v>
      </c>
      <c r="I21" s="19">
        <v>0</v>
      </c>
      <c r="J21" s="19">
        <v>0</v>
      </c>
      <c r="K21" s="19">
        <v>1</v>
      </c>
      <c r="L21" s="19">
        <v>0</v>
      </c>
      <c r="M21" s="19">
        <v>0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5</v>
      </c>
      <c r="T21" s="19">
        <v>1</v>
      </c>
      <c r="U21" s="19">
        <v>12</v>
      </c>
      <c r="V21" s="19">
        <v>8</v>
      </c>
      <c r="W21" s="19">
        <v>31</v>
      </c>
      <c r="X21" s="19">
        <v>1</v>
      </c>
      <c r="Y21" s="19">
        <v>23</v>
      </c>
      <c r="Z21" s="19">
        <v>164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2</v>
      </c>
      <c r="AI21" s="19">
        <v>0</v>
      </c>
      <c r="AJ21" s="19">
        <v>0</v>
      </c>
      <c r="AK21" s="19">
        <v>0</v>
      </c>
      <c r="AL21" s="19">
        <v>0</v>
      </c>
      <c r="AM21" s="19">
        <v>2</v>
      </c>
      <c r="AN21" s="19">
        <v>0</v>
      </c>
      <c r="AO21" s="19">
        <v>1</v>
      </c>
      <c r="AP21" s="19">
        <v>4</v>
      </c>
      <c r="AQ21" s="19">
        <v>13</v>
      </c>
      <c r="AR21" s="19">
        <v>0</v>
      </c>
      <c r="AS21" s="19">
        <v>4</v>
      </c>
      <c r="AT21" s="19">
        <v>69</v>
      </c>
      <c r="AU21" s="19">
        <v>0</v>
      </c>
      <c r="AV21" s="19">
        <v>0</v>
      </c>
      <c r="AW21" s="19">
        <v>0</v>
      </c>
      <c r="AX21" s="19">
        <v>2</v>
      </c>
      <c r="AY21" s="19">
        <v>1</v>
      </c>
      <c r="AZ21" s="19">
        <v>0</v>
      </c>
      <c r="BA21" s="19">
        <v>2</v>
      </c>
      <c r="BB21" s="19">
        <v>1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6</v>
      </c>
      <c r="BT21" s="19">
        <v>0</v>
      </c>
      <c r="BU21" s="19">
        <v>4</v>
      </c>
      <c r="BV21" s="19">
        <v>17</v>
      </c>
      <c r="BW21" s="19">
        <v>5</v>
      </c>
      <c r="BX21" s="19">
        <v>1</v>
      </c>
      <c r="BY21" s="19">
        <v>3</v>
      </c>
      <c r="BZ21" s="19">
        <v>18</v>
      </c>
      <c r="CA21" s="19">
        <v>33</v>
      </c>
      <c r="CB21" s="19">
        <v>0</v>
      </c>
      <c r="CC21" s="19">
        <v>24</v>
      </c>
      <c r="CD21" s="19">
        <v>161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206</v>
      </c>
      <c r="D22" s="19">
        <v>10</v>
      </c>
      <c r="E22" s="19">
        <v>178</v>
      </c>
      <c r="F22" s="19">
        <v>1040</v>
      </c>
      <c r="G22" s="19">
        <v>1</v>
      </c>
      <c r="H22" s="19">
        <v>0</v>
      </c>
      <c r="I22" s="19">
        <v>1</v>
      </c>
      <c r="J22" s="19">
        <v>6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13</v>
      </c>
      <c r="T22" s="19">
        <v>2</v>
      </c>
      <c r="U22" s="19">
        <v>9</v>
      </c>
      <c r="V22" s="19">
        <v>31</v>
      </c>
      <c r="W22" s="19">
        <v>67</v>
      </c>
      <c r="X22" s="19">
        <v>0</v>
      </c>
      <c r="Y22" s="19">
        <v>63</v>
      </c>
      <c r="Z22" s="19">
        <v>363</v>
      </c>
      <c r="AA22" s="19">
        <v>0</v>
      </c>
      <c r="AB22" s="19">
        <v>0</v>
      </c>
      <c r="AC22" s="19">
        <v>1</v>
      </c>
      <c r="AD22" s="19">
        <v>0</v>
      </c>
      <c r="AE22" s="19">
        <v>0</v>
      </c>
      <c r="AF22" s="19">
        <v>0</v>
      </c>
      <c r="AG22" s="19">
        <v>1</v>
      </c>
      <c r="AH22" s="19">
        <v>4</v>
      </c>
      <c r="AI22" s="19">
        <v>0</v>
      </c>
      <c r="AJ22" s="19">
        <v>0</v>
      </c>
      <c r="AK22" s="19">
        <v>0</v>
      </c>
      <c r="AL22" s="19">
        <v>0</v>
      </c>
      <c r="AM22" s="19">
        <v>3</v>
      </c>
      <c r="AN22" s="19">
        <v>0</v>
      </c>
      <c r="AO22" s="19">
        <v>3</v>
      </c>
      <c r="AP22" s="19">
        <v>9</v>
      </c>
      <c r="AQ22" s="19">
        <v>38</v>
      </c>
      <c r="AR22" s="19">
        <v>0</v>
      </c>
      <c r="AS22" s="19">
        <v>29</v>
      </c>
      <c r="AT22" s="19">
        <v>189</v>
      </c>
      <c r="AU22" s="19">
        <v>0</v>
      </c>
      <c r="AV22" s="19">
        <v>0</v>
      </c>
      <c r="AW22" s="19">
        <v>0</v>
      </c>
      <c r="AX22" s="19">
        <v>2</v>
      </c>
      <c r="AY22" s="19">
        <v>3</v>
      </c>
      <c r="AZ22" s="19">
        <v>0</v>
      </c>
      <c r="BA22" s="19">
        <v>2</v>
      </c>
      <c r="BB22" s="19">
        <v>17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1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9</v>
      </c>
      <c r="BT22" s="19">
        <v>0</v>
      </c>
      <c r="BU22" s="19">
        <v>7</v>
      </c>
      <c r="BV22" s="19">
        <v>85</v>
      </c>
      <c r="BW22" s="19">
        <v>9</v>
      </c>
      <c r="BX22" s="19">
        <v>7</v>
      </c>
      <c r="BY22" s="19">
        <v>6</v>
      </c>
      <c r="BZ22" s="19">
        <v>23</v>
      </c>
      <c r="CA22" s="19">
        <v>63</v>
      </c>
      <c r="CB22" s="19">
        <v>1</v>
      </c>
      <c r="CC22" s="19">
        <v>55</v>
      </c>
      <c r="CD22" s="19">
        <v>311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635</v>
      </c>
      <c r="D23" s="19">
        <v>37</v>
      </c>
      <c r="E23" s="19">
        <v>632</v>
      </c>
      <c r="F23" s="19">
        <v>2199</v>
      </c>
      <c r="G23" s="19">
        <v>3</v>
      </c>
      <c r="H23" s="19">
        <v>0</v>
      </c>
      <c r="I23" s="19">
        <v>2</v>
      </c>
      <c r="J23" s="19">
        <v>12</v>
      </c>
      <c r="K23" s="19">
        <v>0</v>
      </c>
      <c r="L23" s="19">
        <v>0</v>
      </c>
      <c r="M23" s="19">
        <v>0</v>
      </c>
      <c r="N23" s="19">
        <v>8</v>
      </c>
      <c r="O23" s="19">
        <v>1</v>
      </c>
      <c r="P23" s="19">
        <v>0</v>
      </c>
      <c r="Q23" s="19">
        <v>0</v>
      </c>
      <c r="R23" s="19">
        <v>1</v>
      </c>
      <c r="S23" s="19">
        <v>29</v>
      </c>
      <c r="T23" s="19">
        <v>12</v>
      </c>
      <c r="U23" s="19">
        <v>31</v>
      </c>
      <c r="V23" s="19">
        <v>27</v>
      </c>
      <c r="W23" s="19">
        <v>170</v>
      </c>
      <c r="X23" s="19">
        <v>0</v>
      </c>
      <c r="Y23" s="19">
        <v>168</v>
      </c>
      <c r="Z23" s="19">
        <v>691</v>
      </c>
      <c r="AA23" s="19">
        <v>0</v>
      </c>
      <c r="AB23" s="19">
        <v>0</v>
      </c>
      <c r="AC23" s="19">
        <v>0</v>
      </c>
      <c r="AD23" s="19">
        <v>1</v>
      </c>
      <c r="AE23" s="19">
        <v>1</v>
      </c>
      <c r="AF23" s="19">
        <v>0</v>
      </c>
      <c r="AG23" s="19">
        <v>3</v>
      </c>
      <c r="AH23" s="19">
        <v>5</v>
      </c>
      <c r="AI23" s="19">
        <v>0</v>
      </c>
      <c r="AJ23" s="19">
        <v>0</v>
      </c>
      <c r="AK23" s="19">
        <v>0</v>
      </c>
      <c r="AL23" s="19">
        <v>0</v>
      </c>
      <c r="AM23" s="19">
        <v>16</v>
      </c>
      <c r="AN23" s="19">
        <v>3</v>
      </c>
      <c r="AO23" s="19">
        <v>17</v>
      </c>
      <c r="AP23" s="19">
        <v>16</v>
      </c>
      <c r="AQ23" s="19">
        <v>120</v>
      </c>
      <c r="AR23" s="19">
        <v>3</v>
      </c>
      <c r="AS23" s="19">
        <v>104</v>
      </c>
      <c r="AT23" s="19">
        <v>400</v>
      </c>
      <c r="AU23" s="19">
        <v>0</v>
      </c>
      <c r="AV23" s="19">
        <v>0</v>
      </c>
      <c r="AW23" s="19">
        <v>0</v>
      </c>
      <c r="AX23" s="19">
        <v>4</v>
      </c>
      <c r="AY23" s="19">
        <v>13</v>
      </c>
      <c r="AZ23" s="19">
        <v>0</v>
      </c>
      <c r="BA23" s="19">
        <v>13</v>
      </c>
      <c r="BB23" s="19">
        <v>16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1</v>
      </c>
      <c r="BN23" s="19">
        <v>2</v>
      </c>
      <c r="BO23" s="19">
        <v>0</v>
      </c>
      <c r="BP23" s="19">
        <v>0</v>
      </c>
      <c r="BQ23" s="19">
        <v>0</v>
      </c>
      <c r="BR23" s="19">
        <v>1</v>
      </c>
      <c r="BS23" s="19">
        <v>28</v>
      </c>
      <c r="BT23" s="19">
        <v>0</v>
      </c>
      <c r="BU23" s="19">
        <v>25</v>
      </c>
      <c r="BV23" s="19">
        <v>99</v>
      </c>
      <c r="BW23" s="19">
        <v>11</v>
      </c>
      <c r="BX23" s="19">
        <v>15</v>
      </c>
      <c r="BY23" s="19">
        <v>22</v>
      </c>
      <c r="BZ23" s="19">
        <v>35</v>
      </c>
      <c r="CA23" s="19">
        <v>243</v>
      </c>
      <c r="CB23" s="19">
        <v>4</v>
      </c>
      <c r="CC23" s="19">
        <v>246</v>
      </c>
      <c r="CD23" s="19">
        <v>881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212</v>
      </c>
      <c r="D24" s="19">
        <v>9</v>
      </c>
      <c r="E24" s="19">
        <v>249</v>
      </c>
      <c r="F24" s="19">
        <v>1339</v>
      </c>
      <c r="G24" s="19">
        <v>0</v>
      </c>
      <c r="H24" s="19">
        <v>0</v>
      </c>
      <c r="I24" s="19">
        <v>1</v>
      </c>
      <c r="J24" s="19">
        <v>7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7</v>
      </c>
      <c r="T24" s="19">
        <v>2</v>
      </c>
      <c r="U24" s="19">
        <v>11</v>
      </c>
      <c r="V24" s="19">
        <v>19</v>
      </c>
      <c r="W24" s="19">
        <v>70</v>
      </c>
      <c r="X24" s="19">
        <v>1</v>
      </c>
      <c r="Y24" s="19">
        <v>76</v>
      </c>
      <c r="Z24" s="19">
        <v>376</v>
      </c>
      <c r="AA24" s="19">
        <v>1</v>
      </c>
      <c r="AB24" s="19">
        <v>0</v>
      </c>
      <c r="AC24" s="19">
        <v>2</v>
      </c>
      <c r="AD24" s="19">
        <v>0</v>
      </c>
      <c r="AE24" s="19">
        <v>2</v>
      </c>
      <c r="AF24" s="19">
        <v>0</v>
      </c>
      <c r="AG24" s="19">
        <v>1</v>
      </c>
      <c r="AH24" s="19">
        <v>20</v>
      </c>
      <c r="AI24" s="19">
        <v>0</v>
      </c>
      <c r="AJ24" s="19">
        <v>0</v>
      </c>
      <c r="AK24" s="19">
        <v>0</v>
      </c>
      <c r="AL24" s="19">
        <v>0</v>
      </c>
      <c r="AM24" s="19">
        <v>5</v>
      </c>
      <c r="AN24" s="19">
        <v>2</v>
      </c>
      <c r="AO24" s="19">
        <v>6</v>
      </c>
      <c r="AP24" s="19">
        <v>20</v>
      </c>
      <c r="AQ24" s="19">
        <v>27</v>
      </c>
      <c r="AR24" s="19">
        <v>0</v>
      </c>
      <c r="AS24" s="19">
        <v>30</v>
      </c>
      <c r="AT24" s="19">
        <v>231</v>
      </c>
      <c r="AU24" s="19">
        <v>1</v>
      </c>
      <c r="AV24" s="19">
        <v>0</v>
      </c>
      <c r="AW24" s="19">
        <v>0</v>
      </c>
      <c r="AX24" s="19">
        <v>7</v>
      </c>
      <c r="AY24" s="19">
        <v>10</v>
      </c>
      <c r="AZ24" s="19">
        <v>0</v>
      </c>
      <c r="BA24" s="19">
        <v>11</v>
      </c>
      <c r="BB24" s="19">
        <v>11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5</v>
      </c>
      <c r="BT24" s="19">
        <v>0</v>
      </c>
      <c r="BU24" s="19">
        <v>5</v>
      </c>
      <c r="BV24" s="19">
        <v>36</v>
      </c>
      <c r="BW24" s="19">
        <v>9</v>
      </c>
      <c r="BX24" s="19">
        <v>3</v>
      </c>
      <c r="BY24" s="19">
        <v>22</v>
      </c>
      <c r="BZ24" s="19">
        <v>49</v>
      </c>
      <c r="CA24" s="19">
        <v>75</v>
      </c>
      <c r="CB24" s="19">
        <v>1</v>
      </c>
      <c r="CC24" s="19">
        <v>84</v>
      </c>
      <c r="CD24" s="19">
        <v>563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75</v>
      </c>
      <c r="D25" s="19">
        <v>0</v>
      </c>
      <c r="E25" s="19">
        <v>90</v>
      </c>
      <c r="F25" s="19">
        <v>187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0</v>
      </c>
      <c r="U25" s="19">
        <v>1</v>
      </c>
      <c r="V25" s="19">
        <v>2</v>
      </c>
      <c r="W25" s="19">
        <v>22</v>
      </c>
      <c r="X25" s="19">
        <v>0</v>
      </c>
      <c r="Y25" s="19">
        <v>34</v>
      </c>
      <c r="Z25" s="19">
        <v>58</v>
      </c>
      <c r="AA25" s="19">
        <v>0</v>
      </c>
      <c r="AB25" s="19">
        <v>0</v>
      </c>
      <c r="AC25" s="19">
        <v>0</v>
      </c>
      <c r="AD25" s="19">
        <v>0</v>
      </c>
      <c r="AE25" s="19">
        <v>2</v>
      </c>
      <c r="AF25" s="19">
        <v>0</v>
      </c>
      <c r="AG25" s="19">
        <v>4</v>
      </c>
      <c r="AH25" s="19">
        <v>4</v>
      </c>
      <c r="AI25" s="19">
        <v>0</v>
      </c>
      <c r="AJ25" s="19">
        <v>0</v>
      </c>
      <c r="AK25" s="19">
        <v>0</v>
      </c>
      <c r="AL25" s="19">
        <v>0</v>
      </c>
      <c r="AM25" s="19">
        <v>2</v>
      </c>
      <c r="AN25" s="19">
        <v>0</v>
      </c>
      <c r="AO25" s="19">
        <v>1</v>
      </c>
      <c r="AP25" s="19">
        <v>2</v>
      </c>
      <c r="AQ25" s="19">
        <v>16</v>
      </c>
      <c r="AR25" s="19">
        <v>0</v>
      </c>
      <c r="AS25" s="19">
        <v>25</v>
      </c>
      <c r="AT25" s="19">
        <v>25</v>
      </c>
      <c r="AU25" s="19">
        <v>0</v>
      </c>
      <c r="AV25" s="19">
        <v>0</v>
      </c>
      <c r="AW25" s="19">
        <v>1</v>
      </c>
      <c r="AX25" s="19">
        <v>0</v>
      </c>
      <c r="AY25" s="19">
        <v>5</v>
      </c>
      <c r="AZ25" s="19">
        <v>0</v>
      </c>
      <c r="BA25" s="19">
        <v>6</v>
      </c>
      <c r="BB25" s="19">
        <v>1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1</v>
      </c>
      <c r="BN25" s="19">
        <v>1</v>
      </c>
      <c r="BO25" s="19">
        <v>0</v>
      </c>
      <c r="BP25" s="19">
        <v>0</v>
      </c>
      <c r="BQ25" s="19">
        <v>0</v>
      </c>
      <c r="BR25" s="19">
        <v>0</v>
      </c>
      <c r="BS25" s="19">
        <v>1</v>
      </c>
      <c r="BT25" s="19">
        <v>0</v>
      </c>
      <c r="BU25" s="19">
        <v>1</v>
      </c>
      <c r="BV25" s="19">
        <v>18</v>
      </c>
      <c r="BW25" s="19">
        <v>0</v>
      </c>
      <c r="BX25" s="19">
        <v>0</v>
      </c>
      <c r="BY25" s="19">
        <v>0</v>
      </c>
      <c r="BZ25" s="19">
        <v>5</v>
      </c>
      <c r="CA25" s="19">
        <v>26</v>
      </c>
      <c r="CB25" s="19">
        <v>0</v>
      </c>
      <c r="CC25" s="19">
        <v>16</v>
      </c>
      <c r="CD25" s="19">
        <v>71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250</v>
      </c>
      <c r="D26" s="19">
        <v>8</v>
      </c>
      <c r="E26" s="19">
        <v>250</v>
      </c>
      <c r="F26" s="19">
        <v>801</v>
      </c>
      <c r="G26" s="19">
        <v>4</v>
      </c>
      <c r="H26" s="19">
        <v>0</v>
      </c>
      <c r="I26" s="19">
        <v>5</v>
      </c>
      <c r="J26" s="19">
        <v>11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</v>
      </c>
      <c r="S26" s="19">
        <v>10</v>
      </c>
      <c r="T26" s="19">
        <v>3</v>
      </c>
      <c r="U26" s="19">
        <v>12</v>
      </c>
      <c r="V26" s="19">
        <v>5</v>
      </c>
      <c r="W26" s="19">
        <v>85</v>
      </c>
      <c r="X26" s="19">
        <v>0</v>
      </c>
      <c r="Y26" s="19">
        <v>71</v>
      </c>
      <c r="Z26" s="19">
        <v>267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2</v>
      </c>
      <c r="AH26" s="19">
        <v>4</v>
      </c>
      <c r="AI26" s="19">
        <v>0</v>
      </c>
      <c r="AJ26" s="19">
        <v>0</v>
      </c>
      <c r="AK26" s="19">
        <v>0</v>
      </c>
      <c r="AL26" s="19">
        <v>0</v>
      </c>
      <c r="AM26" s="19">
        <v>6</v>
      </c>
      <c r="AN26" s="19">
        <v>1</v>
      </c>
      <c r="AO26" s="19">
        <v>7</v>
      </c>
      <c r="AP26" s="19">
        <v>9</v>
      </c>
      <c r="AQ26" s="19">
        <v>56</v>
      </c>
      <c r="AR26" s="19">
        <v>0</v>
      </c>
      <c r="AS26" s="19">
        <v>51</v>
      </c>
      <c r="AT26" s="19">
        <v>163</v>
      </c>
      <c r="AU26" s="19">
        <v>0</v>
      </c>
      <c r="AV26" s="19">
        <v>0</v>
      </c>
      <c r="AW26" s="19">
        <v>0</v>
      </c>
      <c r="AX26" s="19">
        <v>0</v>
      </c>
      <c r="AY26" s="19">
        <v>1</v>
      </c>
      <c r="AZ26" s="19">
        <v>0</v>
      </c>
      <c r="BA26" s="19">
        <v>2</v>
      </c>
      <c r="BB26" s="19">
        <v>10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1</v>
      </c>
      <c r="BL26" s="19">
        <v>0</v>
      </c>
      <c r="BM26" s="19">
        <v>0</v>
      </c>
      <c r="BN26" s="19">
        <v>7</v>
      </c>
      <c r="BO26" s="19">
        <v>0</v>
      </c>
      <c r="BP26" s="19">
        <v>0</v>
      </c>
      <c r="BQ26" s="19">
        <v>0</v>
      </c>
      <c r="BR26" s="19">
        <v>0</v>
      </c>
      <c r="BS26" s="19">
        <v>5</v>
      </c>
      <c r="BT26" s="19">
        <v>0</v>
      </c>
      <c r="BU26" s="19">
        <v>7</v>
      </c>
      <c r="BV26" s="19">
        <v>31</v>
      </c>
      <c r="BW26" s="19">
        <v>13</v>
      </c>
      <c r="BX26" s="19">
        <v>4</v>
      </c>
      <c r="BY26" s="19">
        <v>18</v>
      </c>
      <c r="BZ26" s="19">
        <v>11</v>
      </c>
      <c r="CA26" s="19">
        <v>69</v>
      </c>
      <c r="CB26" s="19">
        <v>0</v>
      </c>
      <c r="CC26" s="19">
        <v>75</v>
      </c>
      <c r="CD26" s="19">
        <v>282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45</v>
      </c>
      <c r="D27" s="20">
        <v>3</v>
      </c>
      <c r="E27" s="20">
        <v>31</v>
      </c>
      <c r="F27" s="20">
        <v>132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</v>
      </c>
      <c r="P27" s="20">
        <v>0</v>
      </c>
      <c r="Q27" s="20">
        <v>0</v>
      </c>
      <c r="R27" s="20">
        <v>1</v>
      </c>
      <c r="S27" s="20">
        <v>1</v>
      </c>
      <c r="T27" s="20">
        <v>0</v>
      </c>
      <c r="U27" s="20">
        <v>1</v>
      </c>
      <c r="V27" s="20">
        <v>3</v>
      </c>
      <c r="W27" s="20">
        <v>12</v>
      </c>
      <c r="X27" s="20">
        <v>0</v>
      </c>
      <c r="Y27" s="20">
        <v>7</v>
      </c>
      <c r="Z27" s="20">
        <v>49</v>
      </c>
      <c r="AA27" s="20">
        <v>1</v>
      </c>
      <c r="AB27" s="20">
        <v>0</v>
      </c>
      <c r="AC27" s="20">
        <v>0</v>
      </c>
      <c r="AD27" s="20">
        <v>2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2</v>
      </c>
      <c r="AN27" s="20">
        <v>2</v>
      </c>
      <c r="AO27" s="20">
        <v>1</v>
      </c>
      <c r="AP27" s="20">
        <v>3</v>
      </c>
      <c r="AQ27" s="20">
        <v>10</v>
      </c>
      <c r="AR27" s="20">
        <v>0</v>
      </c>
      <c r="AS27" s="20">
        <v>10</v>
      </c>
      <c r="AT27" s="20">
        <v>24</v>
      </c>
      <c r="AU27" s="20">
        <v>2</v>
      </c>
      <c r="AV27" s="20">
        <v>0</v>
      </c>
      <c r="AW27" s="20">
        <v>1</v>
      </c>
      <c r="AX27" s="20">
        <v>2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8</v>
      </c>
      <c r="BW27" s="20">
        <v>1</v>
      </c>
      <c r="BX27" s="20">
        <v>1</v>
      </c>
      <c r="BY27" s="20">
        <v>1</v>
      </c>
      <c r="BZ27" s="20">
        <v>3</v>
      </c>
      <c r="CA27" s="20">
        <v>15</v>
      </c>
      <c r="CB27" s="20">
        <v>0</v>
      </c>
      <c r="CC27" s="20">
        <v>10</v>
      </c>
      <c r="CD27" s="20">
        <v>37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5171</v>
      </c>
      <c r="D28" s="9">
        <f t="shared" ref="D28:AT28" si="0">SUM(D11:D27)</f>
        <v>163</v>
      </c>
      <c r="E28" s="9">
        <f t="shared" si="0"/>
        <v>5338</v>
      </c>
      <c r="F28" s="9">
        <f t="shared" si="0"/>
        <v>19157</v>
      </c>
      <c r="G28" s="9">
        <f t="shared" si="0"/>
        <v>26</v>
      </c>
      <c r="H28" s="9">
        <f t="shared" si="0"/>
        <v>0</v>
      </c>
      <c r="I28" s="9">
        <f t="shared" si="0"/>
        <v>33</v>
      </c>
      <c r="J28" s="9">
        <f t="shared" si="0"/>
        <v>142</v>
      </c>
      <c r="K28" s="9">
        <f t="shared" si="0"/>
        <v>6</v>
      </c>
      <c r="L28" s="9">
        <f t="shared" si="0"/>
        <v>0</v>
      </c>
      <c r="M28" s="9">
        <f t="shared" si="0"/>
        <v>6</v>
      </c>
      <c r="N28" s="9">
        <f t="shared" si="0"/>
        <v>25</v>
      </c>
      <c r="O28" s="9">
        <f t="shared" si="0"/>
        <v>3</v>
      </c>
      <c r="P28" s="9">
        <f t="shared" si="0"/>
        <v>0</v>
      </c>
      <c r="Q28" s="9">
        <f t="shared" si="0"/>
        <v>2</v>
      </c>
      <c r="R28" s="9">
        <f t="shared" si="0"/>
        <v>8</v>
      </c>
      <c r="S28" s="9">
        <f t="shared" si="0"/>
        <v>233</v>
      </c>
      <c r="T28" s="9">
        <f t="shared" si="0"/>
        <v>57</v>
      </c>
      <c r="U28" s="9">
        <f t="shared" si="0"/>
        <v>266</v>
      </c>
      <c r="V28" s="9">
        <f t="shared" si="0"/>
        <v>318</v>
      </c>
      <c r="W28" s="9">
        <f t="shared" si="0"/>
        <v>1642</v>
      </c>
      <c r="X28" s="9">
        <f t="shared" si="0"/>
        <v>4</v>
      </c>
      <c r="Y28" s="9">
        <f t="shared" si="0"/>
        <v>1653</v>
      </c>
      <c r="Z28" s="9">
        <f t="shared" si="0"/>
        <v>6247</v>
      </c>
      <c r="AA28" s="9">
        <f t="shared" si="0"/>
        <v>7</v>
      </c>
      <c r="AB28" s="9">
        <f t="shared" si="0"/>
        <v>1</v>
      </c>
      <c r="AC28" s="9">
        <f t="shared" si="0"/>
        <v>12</v>
      </c>
      <c r="AD28" s="9">
        <f t="shared" si="0"/>
        <v>18</v>
      </c>
      <c r="AE28" s="9">
        <f t="shared" si="0"/>
        <v>32</v>
      </c>
      <c r="AF28" s="9">
        <f t="shared" si="0"/>
        <v>0</v>
      </c>
      <c r="AG28" s="9">
        <f t="shared" si="0"/>
        <v>47</v>
      </c>
      <c r="AH28" s="9">
        <f t="shared" si="0"/>
        <v>128</v>
      </c>
      <c r="AI28" s="9">
        <f t="shared" si="0"/>
        <v>0</v>
      </c>
      <c r="AJ28" s="9">
        <f t="shared" si="0"/>
        <v>0</v>
      </c>
      <c r="AK28" s="9">
        <f t="shared" si="0"/>
        <v>1</v>
      </c>
      <c r="AL28" s="9">
        <f t="shared" si="0"/>
        <v>0</v>
      </c>
      <c r="AM28" s="9">
        <f t="shared" si="0"/>
        <v>113</v>
      </c>
      <c r="AN28" s="9">
        <f t="shared" si="0"/>
        <v>23</v>
      </c>
      <c r="AO28" s="9">
        <f t="shared" si="0"/>
        <v>115</v>
      </c>
      <c r="AP28" s="9">
        <f t="shared" si="0"/>
        <v>214</v>
      </c>
      <c r="AQ28" s="9">
        <f t="shared" si="0"/>
        <v>866</v>
      </c>
      <c r="AR28" s="9">
        <f t="shared" si="0"/>
        <v>6</v>
      </c>
      <c r="AS28" s="9">
        <f t="shared" si="0"/>
        <v>889</v>
      </c>
      <c r="AT28" s="9">
        <f t="shared" si="0"/>
        <v>3347</v>
      </c>
      <c r="AU28" s="9">
        <f t="shared" ref="AU28" si="1">SUM(AU11:AU27)</f>
        <v>9</v>
      </c>
      <c r="AV28" s="9">
        <f t="shared" ref="AV28:CL28" si="2">SUM(AV11:AV27)</f>
        <v>0</v>
      </c>
      <c r="AW28" s="9">
        <f t="shared" si="2"/>
        <v>14</v>
      </c>
      <c r="AX28" s="9">
        <f t="shared" si="2"/>
        <v>50</v>
      </c>
      <c r="AY28" s="9">
        <f t="shared" si="2"/>
        <v>94</v>
      </c>
      <c r="AZ28" s="9">
        <f t="shared" si="2"/>
        <v>0</v>
      </c>
      <c r="BA28" s="9">
        <f t="shared" si="2"/>
        <v>93</v>
      </c>
      <c r="BB28" s="9">
        <f t="shared" si="2"/>
        <v>222</v>
      </c>
      <c r="BC28" s="9">
        <f t="shared" si="2"/>
        <v>2</v>
      </c>
      <c r="BD28" s="9">
        <f t="shared" si="2"/>
        <v>0</v>
      </c>
      <c r="BE28" s="9">
        <f t="shared" si="2"/>
        <v>2</v>
      </c>
      <c r="BF28" s="9">
        <f t="shared" si="2"/>
        <v>3</v>
      </c>
      <c r="BG28" s="9">
        <f t="shared" si="2"/>
        <v>2</v>
      </c>
      <c r="BH28" s="9">
        <f t="shared" si="2"/>
        <v>0</v>
      </c>
      <c r="BI28" s="9">
        <f t="shared" si="2"/>
        <v>2</v>
      </c>
      <c r="BJ28" s="9">
        <f t="shared" si="2"/>
        <v>0</v>
      </c>
      <c r="BK28" s="9">
        <f t="shared" si="2"/>
        <v>27</v>
      </c>
      <c r="BL28" s="9">
        <f t="shared" si="2"/>
        <v>0</v>
      </c>
      <c r="BM28" s="9">
        <f t="shared" si="2"/>
        <v>20</v>
      </c>
      <c r="BN28" s="9">
        <f t="shared" si="2"/>
        <v>82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1</v>
      </c>
      <c r="BS28" s="9">
        <f t="shared" si="2"/>
        <v>133</v>
      </c>
      <c r="BT28" s="9">
        <f t="shared" si="2"/>
        <v>0</v>
      </c>
      <c r="BU28" s="9">
        <f t="shared" si="2"/>
        <v>118</v>
      </c>
      <c r="BV28" s="9">
        <f t="shared" si="2"/>
        <v>747</v>
      </c>
      <c r="BW28" s="9">
        <f t="shared" si="2"/>
        <v>209</v>
      </c>
      <c r="BX28" s="9">
        <f t="shared" si="2"/>
        <v>60</v>
      </c>
      <c r="BY28" s="9">
        <f t="shared" si="2"/>
        <v>237</v>
      </c>
      <c r="BZ28" s="9">
        <f t="shared" si="2"/>
        <v>446</v>
      </c>
      <c r="CA28" s="9">
        <f t="shared" si="2"/>
        <v>1758</v>
      </c>
      <c r="CB28" s="9">
        <f t="shared" si="2"/>
        <v>12</v>
      </c>
      <c r="CC28" s="9">
        <f t="shared" si="2"/>
        <v>1820</v>
      </c>
      <c r="CD28" s="9">
        <f t="shared" si="2"/>
        <v>7134</v>
      </c>
      <c r="CE28" s="9">
        <f t="shared" si="2"/>
        <v>1</v>
      </c>
      <c r="CF28" s="9">
        <f t="shared" si="2"/>
        <v>0</v>
      </c>
      <c r="CG28" s="9">
        <f t="shared" si="2"/>
        <v>1</v>
      </c>
      <c r="CH28" s="9">
        <f t="shared" si="2"/>
        <v>3</v>
      </c>
      <c r="CI28" s="9">
        <f t="shared" si="2"/>
        <v>8</v>
      </c>
      <c r="CJ28" s="9">
        <f t="shared" si="2"/>
        <v>0</v>
      </c>
      <c r="CK28" s="9">
        <f t="shared" si="2"/>
        <v>7</v>
      </c>
      <c r="CL28" s="9">
        <f t="shared" si="2"/>
        <v>22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7" t="s">
        <v>99</v>
      </c>
      <c r="D9" s="64"/>
      <c r="E9" s="64"/>
      <c r="F9" s="67" t="s">
        <v>100</v>
      </c>
      <c r="G9" s="64"/>
      <c r="H9" s="64"/>
      <c r="I9" s="67" t="s">
        <v>101</v>
      </c>
      <c r="J9" s="64"/>
      <c r="K9" s="64"/>
      <c r="L9" s="67" t="s">
        <v>102</v>
      </c>
      <c r="M9" s="64"/>
      <c r="N9" s="64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275</v>
      </c>
      <c r="D11" s="18">
        <v>313</v>
      </c>
      <c r="E11" s="18">
        <v>488</v>
      </c>
      <c r="F11" s="18">
        <v>31</v>
      </c>
      <c r="G11" s="18">
        <v>32</v>
      </c>
      <c r="H11" s="18">
        <v>31</v>
      </c>
      <c r="I11" s="18">
        <v>225</v>
      </c>
      <c r="J11" s="18">
        <v>262</v>
      </c>
      <c r="K11" s="18">
        <v>429</v>
      </c>
      <c r="L11" s="18">
        <v>19</v>
      </c>
      <c r="M11" s="18">
        <v>19</v>
      </c>
      <c r="N11" s="18">
        <v>28</v>
      </c>
    </row>
    <row r="12" spans="2:14" ht="20.100000000000001" customHeight="1" thickBot="1" x14ac:dyDescent="0.25">
      <c r="B12" s="4" t="s">
        <v>23</v>
      </c>
      <c r="C12" s="19">
        <v>24</v>
      </c>
      <c r="D12" s="19">
        <v>30</v>
      </c>
      <c r="E12" s="19">
        <v>34</v>
      </c>
      <c r="F12" s="19">
        <v>8</v>
      </c>
      <c r="G12" s="19">
        <v>10</v>
      </c>
      <c r="H12" s="19">
        <v>5</v>
      </c>
      <c r="I12" s="19">
        <v>13</v>
      </c>
      <c r="J12" s="19">
        <v>17</v>
      </c>
      <c r="K12" s="19">
        <v>28</v>
      </c>
      <c r="L12" s="19">
        <v>3</v>
      </c>
      <c r="M12" s="19">
        <v>3</v>
      </c>
      <c r="N12" s="19">
        <v>1</v>
      </c>
    </row>
    <row r="13" spans="2:14" ht="20.100000000000001" customHeight="1" thickBot="1" x14ac:dyDescent="0.25">
      <c r="B13" s="4" t="s">
        <v>24</v>
      </c>
      <c r="C13" s="19">
        <v>34</v>
      </c>
      <c r="D13" s="19">
        <v>25</v>
      </c>
      <c r="E13" s="19">
        <v>32</v>
      </c>
      <c r="F13" s="19">
        <v>7</v>
      </c>
      <c r="G13" s="19">
        <v>4</v>
      </c>
      <c r="H13" s="19">
        <v>8</v>
      </c>
      <c r="I13" s="19">
        <v>26</v>
      </c>
      <c r="J13" s="19">
        <v>20</v>
      </c>
      <c r="K13" s="19">
        <v>24</v>
      </c>
      <c r="L13" s="19">
        <v>1</v>
      </c>
      <c r="M13" s="19">
        <v>1</v>
      </c>
      <c r="N13" s="19">
        <v>0</v>
      </c>
    </row>
    <row r="14" spans="2:14" ht="20.100000000000001" customHeight="1" thickBot="1" x14ac:dyDescent="0.25">
      <c r="B14" s="4" t="s">
        <v>25</v>
      </c>
      <c r="C14" s="19">
        <v>52</v>
      </c>
      <c r="D14" s="19">
        <v>66</v>
      </c>
      <c r="E14" s="19">
        <v>44</v>
      </c>
      <c r="F14" s="19">
        <v>22</v>
      </c>
      <c r="G14" s="19">
        <v>24</v>
      </c>
      <c r="H14" s="19">
        <v>19</v>
      </c>
      <c r="I14" s="19">
        <v>21</v>
      </c>
      <c r="J14" s="19">
        <v>38</v>
      </c>
      <c r="K14" s="19">
        <v>17</v>
      </c>
      <c r="L14" s="19">
        <v>9</v>
      </c>
      <c r="M14" s="19">
        <v>4</v>
      </c>
      <c r="N14" s="19">
        <v>8</v>
      </c>
    </row>
    <row r="15" spans="2:14" ht="20.100000000000001" customHeight="1" thickBot="1" x14ac:dyDescent="0.25">
      <c r="B15" s="4" t="s">
        <v>26</v>
      </c>
      <c r="C15" s="19">
        <v>60</v>
      </c>
      <c r="D15" s="19">
        <v>43</v>
      </c>
      <c r="E15" s="19">
        <v>100</v>
      </c>
      <c r="F15" s="19">
        <v>11</v>
      </c>
      <c r="G15" s="19">
        <v>6</v>
      </c>
      <c r="H15" s="19">
        <v>11</v>
      </c>
      <c r="I15" s="19">
        <v>48</v>
      </c>
      <c r="J15" s="19">
        <v>32</v>
      </c>
      <c r="K15" s="19">
        <v>88</v>
      </c>
      <c r="L15" s="19">
        <v>1</v>
      </c>
      <c r="M15" s="19">
        <v>5</v>
      </c>
      <c r="N15" s="19">
        <v>1</v>
      </c>
    </row>
    <row r="16" spans="2:14" ht="20.100000000000001" customHeight="1" thickBot="1" x14ac:dyDescent="0.25">
      <c r="B16" s="4" t="s">
        <v>27</v>
      </c>
      <c r="C16" s="19">
        <v>17</v>
      </c>
      <c r="D16" s="19">
        <v>24</v>
      </c>
      <c r="E16" s="19">
        <v>10</v>
      </c>
      <c r="F16" s="19">
        <v>5</v>
      </c>
      <c r="G16" s="19">
        <v>4</v>
      </c>
      <c r="H16" s="19">
        <v>2</v>
      </c>
      <c r="I16" s="19">
        <v>11</v>
      </c>
      <c r="J16" s="19">
        <v>19</v>
      </c>
      <c r="K16" s="19">
        <v>8</v>
      </c>
      <c r="L16" s="19">
        <v>1</v>
      </c>
      <c r="M16" s="19">
        <v>1</v>
      </c>
      <c r="N16" s="19">
        <v>0</v>
      </c>
    </row>
    <row r="17" spans="2:14" ht="20.100000000000001" customHeight="1" thickBot="1" x14ac:dyDescent="0.25">
      <c r="B17" s="4" t="s">
        <v>28</v>
      </c>
      <c r="C17" s="19">
        <v>38</v>
      </c>
      <c r="D17" s="19">
        <v>32</v>
      </c>
      <c r="E17" s="19">
        <v>69</v>
      </c>
      <c r="F17" s="19">
        <v>8</v>
      </c>
      <c r="G17" s="19">
        <v>7</v>
      </c>
      <c r="H17" s="19">
        <v>18</v>
      </c>
      <c r="I17" s="19">
        <v>27</v>
      </c>
      <c r="J17" s="19">
        <v>23</v>
      </c>
      <c r="K17" s="19">
        <v>49</v>
      </c>
      <c r="L17" s="19">
        <v>3</v>
      </c>
      <c r="M17" s="19">
        <v>2</v>
      </c>
      <c r="N17" s="19">
        <v>2</v>
      </c>
    </row>
    <row r="18" spans="2:14" ht="20.100000000000001" customHeight="1" thickBot="1" x14ac:dyDescent="0.25">
      <c r="B18" s="4" t="s">
        <v>29</v>
      </c>
      <c r="C18" s="19">
        <v>39</v>
      </c>
      <c r="D18" s="19">
        <v>36</v>
      </c>
      <c r="E18" s="19">
        <v>164</v>
      </c>
      <c r="F18" s="19">
        <v>3</v>
      </c>
      <c r="G18" s="19">
        <v>8</v>
      </c>
      <c r="H18" s="19">
        <v>17</v>
      </c>
      <c r="I18" s="19">
        <v>24</v>
      </c>
      <c r="J18" s="19">
        <v>19</v>
      </c>
      <c r="K18" s="19">
        <v>137</v>
      </c>
      <c r="L18" s="19">
        <v>12</v>
      </c>
      <c r="M18" s="19">
        <v>9</v>
      </c>
      <c r="N18" s="19">
        <v>10</v>
      </c>
    </row>
    <row r="19" spans="2:14" ht="20.100000000000001" customHeight="1" thickBot="1" x14ac:dyDescent="0.25">
      <c r="B19" s="4" t="s">
        <v>30</v>
      </c>
      <c r="C19" s="19">
        <v>361</v>
      </c>
      <c r="D19" s="19">
        <v>323</v>
      </c>
      <c r="E19" s="19">
        <v>881</v>
      </c>
      <c r="F19" s="19">
        <v>100</v>
      </c>
      <c r="G19" s="19">
        <v>105</v>
      </c>
      <c r="H19" s="19">
        <v>147</v>
      </c>
      <c r="I19" s="19">
        <v>207</v>
      </c>
      <c r="J19" s="19">
        <v>169</v>
      </c>
      <c r="K19" s="19">
        <v>626</v>
      </c>
      <c r="L19" s="19">
        <v>54</v>
      </c>
      <c r="M19" s="19">
        <v>49</v>
      </c>
      <c r="N19" s="19">
        <v>108</v>
      </c>
    </row>
    <row r="20" spans="2:14" ht="20.100000000000001" customHeight="1" thickBot="1" x14ac:dyDescent="0.25">
      <c r="B20" s="4" t="s">
        <v>31</v>
      </c>
      <c r="C20" s="19">
        <v>172</v>
      </c>
      <c r="D20" s="19">
        <v>181</v>
      </c>
      <c r="E20" s="19">
        <v>274</v>
      </c>
      <c r="F20" s="19">
        <v>36</v>
      </c>
      <c r="G20" s="19">
        <v>34</v>
      </c>
      <c r="H20" s="19">
        <v>48</v>
      </c>
      <c r="I20" s="19">
        <v>122</v>
      </c>
      <c r="J20" s="19">
        <v>131</v>
      </c>
      <c r="K20" s="19">
        <v>203</v>
      </c>
      <c r="L20" s="19">
        <v>14</v>
      </c>
      <c r="M20" s="19">
        <v>16</v>
      </c>
      <c r="N20" s="19">
        <v>23</v>
      </c>
    </row>
    <row r="21" spans="2:14" ht="20.100000000000001" customHeight="1" thickBot="1" x14ac:dyDescent="0.25">
      <c r="B21" s="4" t="s">
        <v>32</v>
      </c>
      <c r="C21" s="19">
        <v>21</v>
      </c>
      <c r="D21" s="19">
        <v>16</v>
      </c>
      <c r="E21" s="19">
        <v>73</v>
      </c>
      <c r="F21" s="19">
        <v>5</v>
      </c>
      <c r="G21" s="19">
        <v>0</v>
      </c>
      <c r="H21" s="19">
        <v>14</v>
      </c>
      <c r="I21" s="19">
        <v>15</v>
      </c>
      <c r="J21" s="19">
        <v>16</v>
      </c>
      <c r="K21" s="19">
        <v>58</v>
      </c>
      <c r="L21" s="19">
        <v>1</v>
      </c>
      <c r="M21" s="19">
        <v>0</v>
      </c>
      <c r="N21" s="19">
        <v>1</v>
      </c>
    </row>
    <row r="22" spans="2:14" ht="20.100000000000001" customHeight="1" thickBot="1" x14ac:dyDescent="0.25">
      <c r="B22" s="4" t="s">
        <v>33</v>
      </c>
      <c r="C22" s="19">
        <v>66</v>
      </c>
      <c r="D22" s="19">
        <v>53</v>
      </c>
      <c r="E22" s="19">
        <v>135</v>
      </c>
      <c r="F22" s="19">
        <v>5</v>
      </c>
      <c r="G22" s="19">
        <v>12</v>
      </c>
      <c r="H22" s="19">
        <v>23</v>
      </c>
      <c r="I22" s="19">
        <v>59</v>
      </c>
      <c r="J22" s="19">
        <v>40</v>
      </c>
      <c r="K22" s="19">
        <v>109</v>
      </c>
      <c r="L22" s="19">
        <v>2</v>
      </c>
      <c r="M22" s="19">
        <v>1</v>
      </c>
      <c r="N22" s="19">
        <v>3</v>
      </c>
    </row>
    <row r="23" spans="2:14" ht="20.100000000000001" customHeight="1" thickBot="1" x14ac:dyDescent="0.25">
      <c r="B23" s="4" t="s">
        <v>34</v>
      </c>
      <c r="C23" s="19">
        <v>194</v>
      </c>
      <c r="D23" s="19">
        <v>207</v>
      </c>
      <c r="E23" s="19">
        <v>266</v>
      </c>
      <c r="F23" s="19">
        <v>24</v>
      </c>
      <c r="G23" s="19">
        <v>19</v>
      </c>
      <c r="H23" s="19">
        <v>38</v>
      </c>
      <c r="I23" s="19">
        <v>146</v>
      </c>
      <c r="J23" s="19">
        <v>167</v>
      </c>
      <c r="K23" s="19">
        <v>209</v>
      </c>
      <c r="L23" s="19">
        <v>24</v>
      </c>
      <c r="M23" s="19">
        <v>21</v>
      </c>
      <c r="N23" s="19">
        <v>19</v>
      </c>
    </row>
    <row r="24" spans="2:14" ht="20.100000000000001" customHeight="1" thickBot="1" x14ac:dyDescent="0.25">
      <c r="B24" s="4" t="s">
        <v>35</v>
      </c>
      <c r="C24" s="19">
        <v>72</v>
      </c>
      <c r="D24" s="19">
        <v>85</v>
      </c>
      <c r="E24" s="19">
        <v>104</v>
      </c>
      <c r="F24" s="19">
        <v>6</v>
      </c>
      <c r="G24" s="19">
        <v>5</v>
      </c>
      <c r="H24" s="19">
        <v>6</v>
      </c>
      <c r="I24" s="19">
        <v>19</v>
      </c>
      <c r="J24" s="19">
        <v>32</v>
      </c>
      <c r="K24" s="19">
        <v>86</v>
      </c>
      <c r="L24" s="19">
        <v>47</v>
      </c>
      <c r="M24" s="19">
        <v>48</v>
      </c>
      <c r="N24" s="19">
        <v>12</v>
      </c>
    </row>
    <row r="25" spans="2:14" ht="20.100000000000001" customHeight="1" thickBot="1" x14ac:dyDescent="0.25">
      <c r="B25" s="4" t="s">
        <v>36</v>
      </c>
      <c r="C25" s="19">
        <v>19</v>
      </c>
      <c r="D25" s="19">
        <v>25</v>
      </c>
      <c r="E25" s="19">
        <v>16</v>
      </c>
      <c r="F25" s="19">
        <v>7</v>
      </c>
      <c r="G25" s="19">
        <v>7</v>
      </c>
      <c r="H25" s="19">
        <v>5</v>
      </c>
      <c r="I25" s="19">
        <v>9</v>
      </c>
      <c r="J25" s="19">
        <v>16</v>
      </c>
      <c r="K25" s="19">
        <v>10</v>
      </c>
      <c r="L25" s="19">
        <v>3</v>
      </c>
      <c r="M25" s="19">
        <v>2</v>
      </c>
      <c r="N25" s="19">
        <v>1</v>
      </c>
    </row>
    <row r="26" spans="2:14" ht="20.100000000000001" customHeight="1" thickBot="1" x14ac:dyDescent="0.25">
      <c r="B26" s="5" t="s">
        <v>37</v>
      </c>
      <c r="C26" s="19">
        <v>75</v>
      </c>
      <c r="D26" s="19">
        <v>41</v>
      </c>
      <c r="E26" s="19">
        <v>111</v>
      </c>
      <c r="F26" s="19">
        <v>9</v>
      </c>
      <c r="G26" s="19">
        <v>8</v>
      </c>
      <c r="H26" s="19">
        <v>12</v>
      </c>
      <c r="I26" s="19">
        <v>44</v>
      </c>
      <c r="J26" s="19">
        <v>25</v>
      </c>
      <c r="K26" s="19">
        <v>84</v>
      </c>
      <c r="L26" s="19">
        <v>22</v>
      </c>
      <c r="M26" s="19">
        <v>8</v>
      </c>
      <c r="N26" s="19">
        <v>15</v>
      </c>
    </row>
    <row r="27" spans="2:14" ht="20.100000000000001" customHeight="1" thickBot="1" x14ac:dyDescent="0.25">
      <c r="B27" s="6" t="s">
        <v>38</v>
      </c>
      <c r="C27" s="20">
        <v>11</v>
      </c>
      <c r="D27" s="20">
        <v>11</v>
      </c>
      <c r="E27" s="20">
        <v>25</v>
      </c>
      <c r="F27" s="20">
        <v>0</v>
      </c>
      <c r="G27" s="20">
        <v>1</v>
      </c>
      <c r="H27" s="20">
        <v>3</v>
      </c>
      <c r="I27" s="20">
        <v>11</v>
      </c>
      <c r="J27" s="20">
        <v>10</v>
      </c>
      <c r="K27" s="20">
        <v>22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1530</v>
      </c>
      <c r="D28" s="9">
        <f t="shared" ref="D28:N28" si="0">SUM(D11:D27)</f>
        <v>1511</v>
      </c>
      <c r="E28" s="9">
        <f t="shared" si="0"/>
        <v>2826</v>
      </c>
      <c r="F28" s="9">
        <f t="shared" si="0"/>
        <v>287</v>
      </c>
      <c r="G28" s="9">
        <f t="shared" si="0"/>
        <v>286</v>
      </c>
      <c r="H28" s="9">
        <f t="shared" si="0"/>
        <v>407</v>
      </c>
      <c r="I28" s="9">
        <f t="shared" si="0"/>
        <v>1027</v>
      </c>
      <c r="J28" s="9">
        <f t="shared" si="0"/>
        <v>1036</v>
      </c>
      <c r="K28" s="9">
        <f t="shared" si="0"/>
        <v>2187</v>
      </c>
      <c r="L28" s="9">
        <f t="shared" si="0"/>
        <v>216</v>
      </c>
      <c r="M28" s="9">
        <f t="shared" si="0"/>
        <v>189</v>
      </c>
      <c r="N28" s="9">
        <f t="shared" si="0"/>
        <v>232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69"/>
      <c r="C9" s="67" t="s">
        <v>104</v>
      </c>
      <c r="D9" s="64"/>
      <c r="E9" s="68"/>
      <c r="F9" s="67" t="s">
        <v>105</v>
      </c>
      <c r="G9" s="64"/>
      <c r="H9" s="64"/>
      <c r="I9" s="67" t="s">
        <v>106</v>
      </c>
      <c r="J9" s="64"/>
      <c r="K9" s="64"/>
      <c r="L9" s="67" t="s">
        <v>265</v>
      </c>
      <c r="M9" s="64"/>
      <c r="N9" s="64"/>
      <c r="O9" s="67" t="s">
        <v>107</v>
      </c>
      <c r="P9" s="64"/>
      <c r="Q9" s="64"/>
      <c r="R9" s="67" t="s">
        <v>108</v>
      </c>
      <c r="S9" s="64"/>
      <c r="T9" s="64"/>
      <c r="U9" s="67" t="s">
        <v>109</v>
      </c>
      <c r="V9" s="64"/>
      <c r="W9" s="64"/>
      <c r="X9" s="67" t="s">
        <v>110</v>
      </c>
      <c r="Y9" s="64"/>
      <c r="Z9" s="64"/>
      <c r="AA9" s="67" t="s">
        <v>111</v>
      </c>
      <c r="AB9" s="64"/>
      <c r="AC9" s="64"/>
      <c r="AD9" s="67" t="s">
        <v>112</v>
      </c>
      <c r="AE9" s="64"/>
      <c r="AF9" s="64"/>
      <c r="AG9" s="67" t="s">
        <v>113</v>
      </c>
      <c r="AH9" s="64"/>
      <c r="AI9" s="64"/>
    </row>
    <row r="10" spans="2:35" ht="42.75" customHeight="1" thickBot="1" x14ac:dyDescent="0.25">
      <c r="B10" s="69"/>
      <c r="C10" s="8" t="s">
        <v>114</v>
      </c>
      <c r="D10" s="8" t="s">
        <v>50</v>
      </c>
      <c r="E10" s="8" t="s">
        <v>51</v>
      </c>
      <c r="F10" s="8" t="s">
        <v>115</v>
      </c>
      <c r="G10" s="8" t="s">
        <v>50</v>
      </c>
      <c r="H10" s="8" t="s">
        <v>51</v>
      </c>
      <c r="I10" s="8" t="s">
        <v>115</v>
      </c>
      <c r="J10" s="8" t="s">
        <v>50</v>
      </c>
      <c r="K10" s="8" t="s">
        <v>51</v>
      </c>
      <c r="L10" s="8" t="s">
        <v>115</v>
      </c>
      <c r="M10" s="8" t="s">
        <v>50</v>
      </c>
      <c r="N10" s="8" t="s">
        <v>51</v>
      </c>
      <c r="O10" s="8" t="s">
        <v>115</v>
      </c>
      <c r="P10" s="8" t="s">
        <v>50</v>
      </c>
      <c r="Q10" s="8" t="s">
        <v>51</v>
      </c>
      <c r="R10" s="8" t="s">
        <v>115</v>
      </c>
      <c r="S10" s="8" t="s">
        <v>50</v>
      </c>
      <c r="T10" s="8" t="s">
        <v>51</v>
      </c>
      <c r="U10" s="8" t="s">
        <v>115</v>
      </c>
      <c r="V10" s="8" t="s">
        <v>50</v>
      </c>
      <c r="W10" s="8" t="s">
        <v>51</v>
      </c>
      <c r="X10" s="8" t="s">
        <v>115</v>
      </c>
      <c r="Y10" s="8" t="s">
        <v>50</v>
      </c>
      <c r="Z10" s="8" t="s">
        <v>51</v>
      </c>
      <c r="AA10" s="8" t="s">
        <v>115</v>
      </c>
      <c r="AB10" s="8" t="s">
        <v>50</v>
      </c>
      <c r="AC10" s="8" t="s">
        <v>51</v>
      </c>
      <c r="AD10" s="8" t="s">
        <v>115</v>
      </c>
      <c r="AE10" s="8" t="s">
        <v>50</v>
      </c>
      <c r="AF10" s="8" t="s">
        <v>51</v>
      </c>
      <c r="AG10" s="8" t="s">
        <v>115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261</v>
      </c>
      <c r="D11" s="18">
        <v>302</v>
      </c>
      <c r="E11" s="18">
        <v>99</v>
      </c>
      <c r="F11" s="18">
        <v>261</v>
      </c>
      <c r="G11" s="18">
        <v>302</v>
      </c>
      <c r="H11" s="18">
        <v>99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33</v>
      </c>
      <c r="V11" s="18">
        <v>45</v>
      </c>
      <c r="W11" s="18">
        <v>5</v>
      </c>
      <c r="X11" s="18">
        <v>33</v>
      </c>
      <c r="Y11" s="18">
        <v>45</v>
      </c>
      <c r="Z11" s="18">
        <v>5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64</v>
      </c>
      <c r="D12" s="19">
        <v>69</v>
      </c>
      <c r="E12" s="19">
        <v>23</v>
      </c>
      <c r="F12" s="19">
        <v>64</v>
      </c>
      <c r="G12" s="19">
        <v>69</v>
      </c>
      <c r="H12" s="19">
        <v>23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14</v>
      </c>
      <c r="V12" s="19">
        <v>13</v>
      </c>
      <c r="W12" s="19">
        <v>3</v>
      </c>
      <c r="X12" s="19">
        <v>14</v>
      </c>
      <c r="Y12" s="19">
        <v>13</v>
      </c>
      <c r="Z12" s="19">
        <v>3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71</v>
      </c>
      <c r="D13" s="19">
        <v>69</v>
      </c>
      <c r="E13" s="19">
        <v>17</v>
      </c>
      <c r="F13" s="19">
        <v>71</v>
      </c>
      <c r="G13" s="19">
        <v>69</v>
      </c>
      <c r="H13" s="19">
        <v>17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7</v>
      </c>
      <c r="V13" s="19">
        <v>6</v>
      </c>
      <c r="W13" s="19">
        <v>1</v>
      </c>
      <c r="X13" s="19">
        <v>7</v>
      </c>
      <c r="Y13" s="19">
        <v>6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86</v>
      </c>
      <c r="D14" s="19">
        <v>80</v>
      </c>
      <c r="E14" s="19">
        <v>30</v>
      </c>
      <c r="F14" s="19">
        <v>86</v>
      </c>
      <c r="G14" s="19">
        <v>80</v>
      </c>
      <c r="H14" s="19">
        <v>30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28</v>
      </c>
      <c r="V14" s="19">
        <v>26</v>
      </c>
      <c r="W14" s="19">
        <v>5</v>
      </c>
      <c r="X14" s="19">
        <v>28</v>
      </c>
      <c r="Y14" s="19">
        <v>26</v>
      </c>
      <c r="Z14" s="19">
        <v>5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55</v>
      </c>
      <c r="D15" s="19">
        <v>51</v>
      </c>
      <c r="E15" s="19">
        <v>17</v>
      </c>
      <c r="F15" s="19">
        <v>55</v>
      </c>
      <c r="G15" s="19">
        <v>51</v>
      </c>
      <c r="H15" s="19">
        <v>17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14</v>
      </c>
      <c r="V15" s="19">
        <v>13</v>
      </c>
      <c r="W15" s="19">
        <v>9</v>
      </c>
      <c r="X15" s="19">
        <v>14</v>
      </c>
      <c r="Y15" s="19">
        <v>13</v>
      </c>
      <c r="Z15" s="19">
        <v>9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5</v>
      </c>
      <c r="D16" s="19">
        <v>5</v>
      </c>
      <c r="E16" s="19">
        <v>0</v>
      </c>
      <c r="F16" s="19">
        <v>5</v>
      </c>
      <c r="G16" s="19">
        <v>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5</v>
      </c>
      <c r="V16" s="19">
        <v>5</v>
      </c>
      <c r="W16" s="19">
        <v>0</v>
      </c>
      <c r="X16" s="19">
        <v>5</v>
      </c>
      <c r="Y16" s="19">
        <v>5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49</v>
      </c>
      <c r="D17" s="19">
        <v>44</v>
      </c>
      <c r="E17" s="19">
        <v>28</v>
      </c>
      <c r="F17" s="19">
        <v>49</v>
      </c>
      <c r="G17" s="19">
        <v>44</v>
      </c>
      <c r="H17" s="19">
        <v>28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8</v>
      </c>
      <c r="V17" s="19">
        <v>12</v>
      </c>
      <c r="W17" s="19">
        <v>9</v>
      </c>
      <c r="X17" s="19">
        <v>8</v>
      </c>
      <c r="Y17" s="19">
        <v>12</v>
      </c>
      <c r="Z17" s="19">
        <v>9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48</v>
      </c>
      <c r="D18" s="19">
        <v>40</v>
      </c>
      <c r="E18" s="19">
        <v>27</v>
      </c>
      <c r="F18" s="19">
        <v>48</v>
      </c>
      <c r="G18" s="19">
        <v>40</v>
      </c>
      <c r="H18" s="19">
        <v>27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4</v>
      </c>
      <c r="V18" s="19">
        <v>6</v>
      </c>
      <c r="W18" s="19">
        <v>0</v>
      </c>
      <c r="X18" s="19">
        <v>4</v>
      </c>
      <c r="Y18" s="19">
        <v>6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145</v>
      </c>
      <c r="D19" s="19">
        <v>155</v>
      </c>
      <c r="E19" s="19">
        <v>29</v>
      </c>
      <c r="F19" s="19">
        <v>145</v>
      </c>
      <c r="G19" s="19">
        <v>155</v>
      </c>
      <c r="H19" s="19">
        <v>24</v>
      </c>
      <c r="I19" s="19">
        <v>0</v>
      </c>
      <c r="J19" s="19">
        <v>0</v>
      </c>
      <c r="K19" s="19">
        <v>1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4</v>
      </c>
      <c r="R19" s="19">
        <v>0</v>
      </c>
      <c r="S19" s="19">
        <v>0</v>
      </c>
      <c r="T19" s="19">
        <v>0</v>
      </c>
      <c r="U19" s="19">
        <v>60</v>
      </c>
      <c r="V19" s="19">
        <v>91</v>
      </c>
      <c r="W19" s="19">
        <v>32</v>
      </c>
      <c r="X19" s="19">
        <v>60</v>
      </c>
      <c r="Y19" s="19">
        <v>91</v>
      </c>
      <c r="Z19" s="19">
        <v>32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181</v>
      </c>
      <c r="D20" s="19">
        <v>178</v>
      </c>
      <c r="E20" s="19">
        <v>32</v>
      </c>
      <c r="F20" s="19">
        <v>181</v>
      </c>
      <c r="G20" s="19">
        <v>178</v>
      </c>
      <c r="H20" s="19">
        <v>32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57</v>
      </c>
      <c r="V20" s="19">
        <v>53</v>
      </c>
      <c r="W20" s="19">
        <v>7</v>
      </c>
      <c r="X20" s="19">
        <v>57</v>
      </c>
      <c r="Y20" s="19">
        <v>53</v>
      </c>
      <c r="Z20" s="19">
        <v>7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18</v>
      </c>
      <c r="D21" s="19">
        <v>19</v>
      </c>
      <c r="E21" s="19">
        <v>6</v>
      </c>
      <c r="F21" s="19">
        <v>18</v>
      </c>
      <c r="G21" s="19">
        <v>19</v>
      </c>
      <c r="H21" s="19">
        <v>6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55</v>
      </c>
      <c r="D22" s="19">
        <v>52</v>
      </c>
      <c r="E22" s="19">
        <v>34</v>
      </c>
      <c r="F22" s="19">
        <v>43</v>
      </c>
      <c r="G22" s="19">
        <v>39</v>
      </c>
      <c r="H22" s="19">
        <v>34</v>
      </c>
      <c r="I22" s="19">
        <v>12</v>
      </c>
      <c r="J22" s="19">
        <v>13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13</v>
      </c>
      <c r="V22" s="19">
        <v>12</v>
      </c>
      <c r="W22" s="19">
        <v>5</v>
      </c>
      <c r="X22" s="19">
        <v>13</v>
      </c>
      <c r="Y22" s="19">
        <v>12</v>
      </c>
      <c r="Z22" s="19">
        <v>5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141</v>
      </c>
      <c r="D23" s="19">
        <v>167</v>
      </c>
      <c r="E23" s="19">
        <v>49</v>
      </c>
      <c r="F23" s="19">
        <v>141</v>
      </c>
      <c r="G23" s="19">
        <v>167</v>
      </c>
      <c r="H23" s="19">
        <v>49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8</v>
      </c>
      <c r="V23" s="19">
        <v>15</v>
      </c>
      <c r="W23" s="19">
        <v>0</v>
      </c>
      <c r="X23" s="19">
        <v>8</v>
      </c>
      <c r="Y23" s="19">
        <v>15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43</v>
      </c>
      <c r="D24" s="19">
        <v>41</v>
      </c>
      <c r="E24" s="19">
        <v>23</v>
      </c>
      <c r="F24" s="19">
        <v>43</v>
      </c>
      <c r="G24" s="19">
        <v>41</v>
      </c>
      <c r="H24" s="19">
        <v>23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2</v>
      </c>
      <c r="V24" s="19">
        <v>2</v>
      </c>
      <c r="W24" s="19">
        <v>3</v>
      </c>
      <c r="X24" s="19">
        <v>2</v>
      </c>
      <c r="Y24" s="19">
        <v>2</v>
      </c>
      <c r="Z24" s="19">
        <v>2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1</v>
      </c>
    </row>
    <row r="25" spans="2:35" ht="20.100000000000001" customHeight="1" thickBot="1" x14ac:dyDescent="0.25">
      <c r="B25" s="4" t="s">
        <v>36</v>
      </c>
      <c r="C25" s="19">
        <v>36</v>
      </c>
      <c r="D25" s="19">
        <v>28</v>
      </c>
      <c r="E25" s="19">
        <v>17</v>
      </c>
      <c r="F25" s="19">
        <v>36</v>
      </c>
      <c r="G25" s="19">
        <v>28</v>
      </c>
      <c r="H25" s="19">
        <v>17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4</v>
      </c>
      <c r="V25" s="19">
        <v>6</v>
      </c>
      <c r="W25" s="19">
        <v>0</v>
      </c>
      <c r="X25" s="19">
        <v>4</v>
      </c>
      <c r="Y25" s="19">
        <v>6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111</v>
      </c>
      <c r="D26" s="19">
        <v>107</v>
      </c>
      <c r="E26" s="19">
        <v>11</v>
      </c>
      <c r="F26" s="19">
        <v>110</v>
      </c>
      <c r="G26" s="19">
        <v>107</v>
      </c>
      <c r="H26" s="19">
        <v>10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</v>
      </c>
      <c r="S26" s="19">
        <v>0</v>
      </c>
      <c r="T26" s="19">
        <v>1</v>
      </c>
      <c r="U26" s="19">
        <v>30</v>
      </c>
      <c r="V26" s="19">
        <v>30</v>
      </c>
      <c r="W26" s="19">
        <v>1</v>
      </c>
      <c r="X26" s="19">
        <v>30</v>
      </c>
      <c r="Y26" s="19">
        <v>30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15</v>
      </c>
      <c r="D27" s="20">
        <v>10</v>
      </c>
      <c r="E27" s="20">
        <v>8</v>
      </c>
      <c r="F27" s="20">
        <v>15</v>
      </c>
      <c r="G27" s="20">
        <v>10</v>
      </c>
      <c r="H27" s="20">
        <v>8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2</v>
      </c>
      <c r="V27" s="20">
        <v>1</v>
      </c>
      <c r="W27" s="20">
        <v>4</v>
      </c>
      <c r="X27" s="20">
        <v>2</v>
      </c>
      <c r="Y27" s="20">
        <v>1</v>
      </c>
      <c r="Z27" s="20">
        <v>4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1384</v>
      </c>
      <c r="D28" s="9">
        <f t="shared" ref="D28:AI28" si="0">SUM(D11:D27)</f>
        <v>1417</v>
      </c>
      <c r="E28" s="9">
        <f t="shared" si="0"/>
        <v>450</v>
      </c>
      <c r="F28" s="9">
        <f t="shared" si="0"/>
        <v>1371</v>
      </c>
      <c r="G28" s="9">
        <f t="shared" si="0"/>
        <v>1404</v>
      </c>
      <c r="H28" s="9">
        <f t="shared" si="0"/>
        <v>444</v>
      </c>
      <c r="I28" s="9">
        <f t="shared" si="0"/>
        <v>12</v>
      </c>
      <c r="J28" s="9">
        <f t="shared" si="0"/>
        <v>13</v>
      </c>
      <c r="K28" s="9">
        <f t="shared" si="0"/>
        <v>1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4</v>
      </c>
      <c r="R28" s="9">
        <f t="shared" si="0"/>
        <v>1</v>
      </c>
      <c r="S28" s="9">
        <f t="shared" si="0"/>
        <v>0</v>
      </c>
      <c r="T28" s="9">
        <f t="shared" si="0"/>
        <v>1</v>
      </c>
      <c r="U28" s="9">
        <f t="shared" si="0"/>
        <v>289</v>
      </c>
      <c r="V28" s="9">
        <f t="shared" si="0"/>
        <v>336</v>
      </c>
      <c r="W28" s="9">
        <f t="shared" si="0"/>
        <v>84</v>
      </c>
      <c r="X28" s="9">
        <f t="shared" si="0"/>
        <v>289</v>
      </c>
      <c r="Y28" s="9">
        <f t="shared" si="0"/>
        <v>336</v>
      </c>
      <c r="Z28" s="9">
        <f t="shared" si="0"/>
        <v>83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1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7" t="s">
        <v>237</v>
      </c>
      <c r="D9" s="64"/>
      <c r="E9" s="64"/>
      <c r="F9" s="68"/>
      <c r="G9" s="67" t="s">
        <v>233</v>
      </c>
      <c r="H9" s="64"/>
      <c r="I9" s="64"/>
      <c r="J9" s="74"/>
      <c r="K9" s="67" t="s">
        <v>234</v>
      </c>
      <c r="L9" s="64"/>
      <c r="M9" s="64"/>
      <c r="N9" s="74"/>
      <c r="O9" s="67" t="s">
        <v>235</v>
      </c>
      <c r="P9" s="64"/>
      <c r="Q9" s="64"/>
      <c r="R9" s="74"/>
      <c r="S9" s="67" t="s">
        <v>236</v>
      </c>
      <c r="T9" s="64"/>
      <c r="U9" s="64"/>
      <c r="V9" s="64"/>
      <c r="W9" s="64"/>
    </row>
    <row r="10" spans="2:23" ht="28.5" customHeight="1" thickBot="1" x14ac:dyDescent="0.25">
      <c r="B10" s="10"/>
      <c r="C10" s="70" t="s">
        <v>116</v>
      </c>
      <c r="D10" s="72" t="s">
        <v>117</v>
      </c>
      <c r="E10" s="72"/>
      <c r="F10" s="73" t="s">
        <v>118</v>
      </c>
      <c r="G10" s="70" t="s">
        <v>116</v>
      </c>
      <c r="H10" s="72" t="s">
        <v>117</v>
      </c>
      <c r="I10" s="72"/>
      <c r="J10" s="73" t="s">
        <v>118</v>
      </c>
      <c r="K10" s="70" t="s">
        <v>116</v>
      </c>
      <c r="L10" s="72" t="s">
        <v>117</v>
      </c>
      <c r="M10" s="72"/>
      <c r="N10" s="73" t="s">
        <v>118</v>
      </c>
      <c r="O10" s="70" t="s">
        <v>116</v>
      </c>
      <c r="P10" s="72" t="s">
        <v>117</v>
      </c>
      <c r="Q10" s="72"/>
      <c r="R10" s="73" t="s">
        <v>118</v>
      </c>
      <c r="S10" s="70" t="s">
        <v>119</v>
      </c>
      <c r="T10" s="72" t="s">
        <v>120</v>
      </c>
      <c r="U10" s="72"/>
      <c r="V10" s="73" t="s">
        <v>121</v>
      </c>
      <c r="W10" s="70" t="s">
        <v>122</v>
      </c>
    </row>
    <row r="11" spans="2:23" ht="28.5" customHeight="1" thickBot="1" x14ac:dyDescent="0.25">
      <c r="B11" s="11"/>
      <c r="C11" s="71"/>
      <c r="D11" s="22" t="s">
        <v>123</v>
      </c>
      <c r="E11" s="22" t="s">
        <v>124</v>
      </c>
      <c r="F11" s="60"/>
      <c r="G11" s="71"/>
      <c r="H11" s="22" t="s">
        <v>123</v>
      </c>
      <c r="I11" s="22" t="s">
        <v>124</v>
      </c>
      <c r="J11" s="60"/>
      <c r="K11" s="71"/>
      <c r="L11" s="22" t="s">
        <v>123</v>
      </c>
      <c r="M11" s="22" t="s">
        <v>124</v>
      </c>
      <c r="N11" s="60"/>
      <c r="O11" s="71"/>
      <c r="P11" s="22" t="s">
        <v>123</v>
      </c>
      <c r="Q11" s="22" t="s">
        <v>124</v>
      </c>
      <c r="R11" s="60"/>
      <c r="S11" s="71"/>
      <c r="T11" s="22" t="s">
        <v>125</v>
      </c>
      <c r="U11" s="22" t="s">
        <v>126</v>
      </c>
      <c r="V11" s="60"/>
      <c r="W11" s="71"/>
    </row>
    <row r="12" spans="2:23" ht="20.100000000000001" customHeight="1" thickBot="1" x14ac:dyDescent="0.25">
      <c r="B12" s="3" t="s">
        <v>22</v>
      </c>
      <c r="C12" s="18">
        <v>497</v>
      </c>
      <c r="D12" s="18">
        <v>23</v>
      </c>
      <c r="E12" s="18">
        <v>29</v>
      </c>
      <c r="F12" s="18">
        <v>549</v>
      </c>
      <c r="G12" s="18">
        <v>217</v>
      </c>
      <c r="H12" s="18">
        <v>0</v>
      </c>
      <c r="I12" s="18">
        <v>4</v>
      </c>
      <c r="J12" s="18">
        <v>221</v>
      </c>
      <c r="K12" s="18">
        <v>280</v>
      </c>
      <c r="L12" s="18">
        <v>23</v>
      </c>
      <c r="M12" s="18">
        <v>25</v>
      </c>
      <c r="N12" s="18">
        <v>328</v>
      </c>
      <c r="O12" s="18">
        <v>0</v>
      </c>
      <c r="P12" s="18">
        <v>0</v>
      </c>
      <c r="Q12" s="18">
        <v>0</v>
      </c>
      <c r="R12" s="18">
        <v>0</v>
      </c>
      <c r="S12" s="18">
        <v>858</v>
      </c>
      <c r="T12" s="18">
        <v>124</v>
      </c>
      <c r="U12" s="18">
        <v>109</v>
      </c>
      <c r="V12" s="18">
        <v>97</v>
      </c>
      <c r="W12" s="18">
        <v>1188</v>
      </c>
    </row>
    <row r="13" spans="2:23" ht="20.100000000000001" customHeight="1" thickBot="1" x14ac:dyDescent="0.25">
      <c r="B13" s="4" t="s">
        <v>23</v>
      </c>
      <c r="C13" s="19">
        <v>55</v>
      </c>
      <c r="D13" s="19">
        <v>2</v>
      </c>
      <c r="E13" s="19">
        <v>3</v>
      </c>
      <c r="F13" s="19">
        <v>60</v>
      </c>
      <c r="G13" s="19">
        <v>30</v>
      </c>
      <c r="H13" s="19">
        <v>0</v>
      </c>
      <c r="I13" s="19">
        <v>0</v>
      </c>
      <c r="J13" s="19">
        <v>30</v>
      </c>
      <c r="K13" s="19">
        <v>25</v>
      </c>
      <c r="L13" s="19">
        <v>2</v>
      </c>
      <c r="M13" s="19">
        <v>3</v>
      </c>
      <c r="N13" s="19">
        <v>30</v>
      </c>
      <c r="O13" s="19">
        <v>0</v>
      </c>
      <c r="P13" s="19">
        <v>0</v>
      </c>
      <c r="Q13" s="19">
        <v>0</v>
      </c>
      <c r="R13" s="19">
        <v>0</v>
      </c>
      <c r="S13" s="19">
        <v>83</v>
      </c>
      <c r="T13" s="19">
        <v>14</v>
      </c>
      <c r="U13" s="19">
        <v>10</v>
      </c>
      <c r="V13" s="19">
        <v>16</v>
      </c>
      <c r="W13" s="19">
        <v>123</v>
      </c>
    </row>
    <row r="14" spans="2:23" ht="20.100000000000001" customHeight="1" thickBot="1" x14ac:dyDescent="0.25">
      <c r="B14" s="4" t="s">
        <v>24</v>
      </c>
      <c r="C14" s="19">
        <v>22</v>
      </c>
      <c r="D14" s="19">
        <v>0</v>
      </c>
      <c r="E14" s="19">
        <v>0</v>
      </c>
      <c r="F14" s="19">
        <v>22</v>
      </c>
      <c r="G14" s="19">
        <v>9</v>
      </c>
      <c r="H14" s="19">
        <v>0</v>
      </c>
      <c r="I14" s="19">
        <v>0</v>
      </c>
      <c r="J14" s="19">
        <v>9</v>
      </c>
      <c r="K14" s="19">
        <v>13</v>
      </c>
      <c r="L14" s="19">
        <v>0</v>
      </c>
      <c r="M14" s="19">
        <v>0</v>
      </c>
      <c r="N14" s="19">
        <v>13</v>
      </c>
      <c r="O14" s="19">
        <v>0</v>
      </c>
      <c r="P14" s="19">
        <v>0</v>
      </c>
      <c r="Q14" s="19">
        <v>0</v>
      </c>
      <c r="R14" s="19">
        <v>0</v>
      </c>
      <c r="S14" s="19">
        <v>87</v>
      </c>
      <c r="T14" s="19">
        <v>4</v>
      </c>
      <c r="U14" s="19">
        <v>1</v>
      </c>
      <c r="V14" s="19">
        <v>18</v>
      </c>
      <c r="W14" s="19">
        <v>110</v>
      </c>
    </row>
    <row r="15" spans="2:23" ht="20.100000000000001" customHeight="1" thickBot="1" x14ac:dyDescent="0.25">
      <c r="B15" s="4" t="s">
        <v>25</v>
      </c>
      <c r="C15" s="19">
        <v>81</v>
      </c>
      <c r="D15" s="19">
        <v>5</v>
      </c>
      <c r="E15" s="19">
        <v>13</v>
      </c>
      <c r="F15" s="19">
        <v>99</v>
      </c>
      <c r="G15" s="19">
        <v>26</v>
      </c>
      <c r="H15" s="19">
        <v>0</v>
      </c>
      <c r="I15" s="19">
        <v>0</v>
      </c>
      <c r="J15" s="19">
        <v>26</v>
      </c>
      <c r="K15" s="19">
        <v>55</v>
      </c>
      <c r="L15" s="19">
        <v>5</v>
      </c>
      <c r="M15" s="19">
        <v>13</v>
      </c>
      <c r="N15" s="19">
        <v>73</v>
      </c>
      <c r="O15" s="19">
        <v>0</v>
      </c>
      <c r="P15" s="19">
        <v>0</v>
      </c>
      <c r="Q15" s="19">
        <v>0</v>
      </c>
      <c r="R15" s="19">
        <v>0</v>
      </c>
      <c r="S15" s="19">
        <v>132</v>
      </c>
      <c r="T15" s="19">
        <v>34</v>
      </c>
      <c r="U15" s="19">
        <v>26</v>
      </c>
      <c r="V15" s="19">
        <v>18</v>
      </c>
      <c r="W15" s="19">
        <v>210</v>
      </c>
    </row>
    <row r="16" spans="2:23" ht="20.100000000000001" customHeight="1" thickBot="1" x14ac:dyDescent="0.25">
      <c r="B16" s="4" t="s">
        <v>26</v>
      </c>
      <c r="C16" s="19">
        <v>186</v>
      </c>
      <c r="D16" s="19">
        <v>4</v>
      </c>
      <c r="E16" s="19">
        <v>7</v>
      </c>
      <c r="F16" s="19">
        <v>197</v>
      </c>
      <c r="G16" s="19">
        <v>125</v>
      </c>
      <c r="H16" s="19">
        <v>0</v>
      </c>
      <c r="I16" s="19">
        <v>0</v>
      </c>
      <c r="J16" s="19">
        <v>125</v>
      </c>
      <c r="K16" s="19">
        <v>61</v>
      </c>
      <c r="L16" s="19">
        <v>4</v>
      </c>
      <c r="M16" s="19">
        <v>7</v>
      </c>
      <c r="N16" s="19">
        <v>72</v>
      </c>
      <c r="O16" s="19">
        <v>0</v>
      </c>
      <c r="P16" s="19">
        <v>0</v>
      </c>
      <c r="Q16" s="19">
        <v>0</v>
      </c>
      <c r="R16" s="19">
        <v>0</v>
      </c>
      <c r="S16" s="19">
        <v>138</v>
      </c>
      <c r="T16" s="19">
        <v>18</v>
      </c>
      <c r="U16" s="19">
        <v>24</v>
      </c>
      <c r="V16" s="19">
        <v>35</v>
      </c>
      <c r="W16" s="19">
        <v>215</v>
      </c>
    </row>
    <row r="17" spans="2:23" ht="20.100000000000001" customHeight="1" thickBot="1" x14ac:dyDescent="0.25">
      <c r="B17" s="4" t="s">
        <v>27</v>
      </c>
      <c r="C17" s="19">
        <v>33</v>
      </c>
      <c r="D17" s="19">
        <v>0</v>
      </c>
      <c r="E17" s="19">
        <v>0</v>
      </c>
      <c r="F17" s="19">
        <v>33</v>
      </c>
      <c r="G17" s="19">
        <v>19</v>
      </c>
      <c r="H17" s="19">
        <v>0</v>
      </c>
      <c r="I17" s="19">
        <v>0</v>
      </c>
      <c r="J17" s="19">
        <v>19</v>
      </c>
      <c r="K17" s="19">
        <v>14</v>
      </c>
      <c r="L17" s="19">
        <v>0</v>
      </c>
      <c r="M17" s="19">
        <v>0</v>
      </c>
      <c r="N17" s="19">
        <v>14</v>
      </c>
      <c r="O17" s="19">
        <v>0</v>
      </c>
      <c r="P17" s="19">
        <v>0</v>
      </c>
      <c r="Q17" s="19">
        <v>0</v>
      </c>
      <c r="R17" s="19">
        <v>0</v>
      </c>
      <c r="S17" s="19">
        <v>33</v>
      </c>
      <c r="T17" s="19">
        <v>1</v>
      </c>
      <c r="U17" s="19">
        <v>2</v>
      </c>
      <c r="V17" s="19">
        <v>3</v>
      </c>
      <c r="W17" s="19">
        <v>39</v>
      </c>
    </row>
    <row r="18" spans="2:23" ht="20.100000000000001" customHeight="1" thickBot="1" x14ac:dyDescent="0.25">
      <c r="B18" s="4" t="s">
        <v>28</v>
      </c>
      <c r="C18" s="19">
        <v>47</v>
      </c>
      <c r="D18" s="19">
        <v>0</v>
      </c>
      <c r="E18" s="19">
        <v>2</v>
      </c>
      <c r="F18" s="19">
        <v>49</v>
      </c>
      <c r="G18" s="19">
        <v>23</v>
      </c>
      <c r="H18" s="19">
        <v>0</v>
      </c>
      <c r="I18" s="19">
        <v>0</v>
      </c>
      <c r="J18" s="19">
        <v>23</v>
      </c>
      <c r="K18" s="19">
        <v>24</v>
      </c>
      <c r="L18" s="19">
        <v>0</v>
      </c>
      <c r="M18" s="19">
        <v>2</v>
      </c>
      <c r="N18" s="19">
        <v>26</v>
      </c>
      <c r="O18" s="19">
        <v>0</v>
      </c>
      <c r="P18" s="19">
        <v>0</v>
      </c>
      <c r="Q18" s="19">
        <v>0</v>
      </c>
      <c r="R18" s="19">
        <v>0</v>
      </c>
      <c r="S18" s="19">
        <v>212</v>
      </c>
      <c r="T18" s="19">
        <v>35</v>
      </c>
      <c r="U18" s="19">
        <v>20</v>
      </c>
      <c r="V18" s="19">
        <v>2</v>
      </c>
      <c r="W18" s="19">
        <v>269</v>
      </c>
    </row>
    <row r="19" spans="2:23" ht="20.100000000000001" customHeight="1" thickBot="1" x14ac:dyDescent="0.25">
      <c r="B19" s="4" t="s">
        <v>29</v>
      </c>
      <c r="C19" s="19">
        <v>68</v>
      </c>
      <c r="D19" s="19">
        <v>2</v>
      </c>
      <c r="E19" s="19">
        <v>1</v>
      </c>
      <c r="F19" s="19">
        <v>71</v>
      </c>
      <c r="G19" s="19">
        <v>32</v>
      </c>
      <c r="H19" s="19">
        <v>0</v>
      </c>
      <c r="I19" s="19">
        <v>0</v>
      </c>
      <c r="J19" s="19">
        <v>32</v>
      </c>
      <c r="K19" s="19">
        <v>36</v>
      </c>
      <c r="L19" s="19">
        <v>2</v>
      </c>
      <c r="M19" s="19">
        <v>1</v>
      </c>
      <c r="N19" s="19">
        <v>39</v>
      </c>
      <c r="O19" s="19">
        <v>0</v>
      </c>
      <c r="P19" s="19">
        <v>0</v>
      </c>
      <c r="Q19" s="19">
        <v>0</v>
      </c>
      <c r="R19" s="19">
        <v>0</v>
      </c>
      <c r="S19" s="19">
        <v>150</v>
      </c>
      <c r="T19" s="19">
        <v>19</v>
      </c>
      <c r="U19" s="19">
        <v>12</v>
      </c>
      <c r="V19" s="19">
        <v>5</v>
      </c>
      <c r="W19" s="19">
        <v>186</v>
      </c>
    </row>
    <row r="20" spans="2:23" ht="20.100000000000001" customHeight="1" thickBot="1" x14ac:dyDescent="0.25">
      <c r="B20" s="4" t="s">
        <v>30</v>
      </c>
      <c r="C20" s="19">
        <v>188</v>
      </c>
      <c r="D20" s="19">
        <v>23</v>
      </c>
      <c r="E20" s="19">
        <v>17</v>
      </c>
      <c r="F20" s="19">
        <v>228</v>
      </c>
      <c r="G20" s="19">
        <v>68</v>
      </c>
      <c r="H20" s="19">
        <v>4</v>
      </c>
      <c r="I20" s="19">
        <v>5</v>
      </c>
      <c r="J20" s="19">
        <v>77</v>
      </c>
      <c r="K20" s="19">
        <v>120</v>
      </c>
      <c r="L20" s="19">
        <v>19</v>
      </c>
      <c r="M20" s="19">
        <v>12</v>
      </c>
      <c r="N20" s="19">
        <v>151</v>
      </c>
      <c r="O20" s="19">
        <v>0</v>
      </c>
      <c r="P20" s="19">
        <v>0</v>
      </c>
      <c r="Q20" s="19">
        <v>0</v>
      </c>
      <c r="R20" s="19">
        <v>0</v>
      </c>
      <c r="S20" s="19">
        <v>635</v>
      </c>
      <c r="T20" s="19">
        <v>225</v>
      </c>
      <c r="U20" s="19">
        <v>160</v>
      </c>
      <c r="V20" s="19">
        <v>110</v>
      </c>
      <c r="W20" s="19">
        <v>1130</v>
      </c>
    </row>
    <row r="21" spans="2:23" ht="20.100000000000001" customHeight="1" thickBot="1" x14ac:dyDescent="0.25">
      <c r="B21" s="4" t="s">
        <v>31</v>
      </c>
      <c r="C21" s="19">
        <v>313</v>
      </c>
      <c r="D21" s="19">
        <v>11</v>
      </c>
      <c r="E21" s="19">
        <v>12</v>
      </c>
      <c r="F21" s="19">
        <v>336</v>
      </c>
      <c r="G21" s="19">
        <v>83</v>
      </c>
      <c r="H21" s="19">
        <v>0</v>
      </c>
      <c r="I21" s="19">
        <v>0</v>
      </c>
      <c r="J21" s="19">
        <v>83</v>
      </c>
      <c r="K21" s="19">
        <v>230</v>
      </c>
      <c r="L21" s="19">
        <v>11</v>
      </c>
      <c r="M21" s="19">
        <v>12</v>
      </c>
      <c r="N21" s="19">
        <v>253</v>
      </c>
      <c r="O21" s="19">
        <v>0</v>
      </c>
      <c r="P21" s="19">
        <v>0</v>
      </c>
      <c r="Q21" s="19">
        <v>0</v>
      </c>
      <c r="R21" s="19">
        <v>0</v>
      </c>
      <c r="S21" s="19">
        <v>598</v>
      </c>
      <c r="T21" s="19">
        <v>98</v>
      </c>
      <c r="U21" s="19">
        <v>76</v>
      </c>
      <c r="V21" s="19">
        <v>100</v>
      </c>
      <c r="W21" s="19">
        <v>872</v>
      </c>
    </row>
    <row r="22" spans="2:23" ht="20.100000000000001" customHeight="1" thickBot="1" x14ac:dyDescent="0.25">
      <c r="B22" s="4" t="s">
        <v>32</v>
      </c>
      <c r="C22" s="19">
        <v>22</v>
      </c>
      <c r="D22" s="19">
        <v>1</v>
      </c>
      <c r="E22" s="19">
        <v>2</v>
      </c>
      <c r="F22" s="19">
        <v>25</v>
      </c>
      <c r="G22" s="19">
        <v>11</v>
      </c>
      <c r="H22" s="19">
        <v>0</v>
      </c>
      <c r="I22" s="19">
        <v>2</v>
      </c>
      <c r="J22" s="19">
        <v>13</v>
      </c>
      <c r="K22" s="19">
        <v>11</v>
      </c>
      <c r="L22" s="19">
        <v>1</v>
      </c>
      <c r="M22" s="19">
        <v>0</v>
      </c>
      <c r="N22" s="19">
        <v>12</v>
      </c>
      <c r="O22" s="19">
        <v>0</v>
      </c>
      <c r="P22" s="19">
        <v>0</v>
      </c>
      <c r="Q22" s="19">
        <v>0</v>
      </c>
      <c r="R22" s="19">
        <v>0</v>
      </c>
      <c r="S22" s="19">
        <v>82</v>
      </c>
      <c r="T22" s="19">
        <v>16</v>
      </c>
      <c r="U22" s="19">
        <v>5</v>
      </c>
      <c r="V22" s="19">
        <v>10</v>
      </c>
      <c r="W22" s="19">
        <v>113</v>
      </c>
    </row>
    <row r="23" spans="2:23" ht="20.100000000000001" customHeight="1" thickBot="1" x14ac:dyDescent="0.25">
      <c r="B23" s="4" t="s">
        <v>33</v>
      </c>
      <c r="C23" s="19">
        <v>70</v>
      </c>
      <c r="D23" s="19">
        <v>6</v>
      </c>
      <c r="E23" s="19">
        <v>4</v>
      </c>
      <c r="F23" s="19">
        <v>80</v>
      </c>
      <c r="G23" s="19">
        <v>32</v>
      </c>
      <c r="H23" s="19">
        <v>1</v>
      </c>
      <c r="I23" s="19">
        <v>1</v>
      </c>
      <c r="J23" s="19">
        <v>34</v>
      </c>
      <c r="K23" s="19">
        <v>38</v>
      </c>
      <c r="L23" s="19">
        <v>5</v>
      </c>
      <c r="M23" s="19">
        <v>3</v>
      </c>
      <c r="N23" s="19">
        <v>46</v>
      </c>
      <c r="O23" s="19">
        <v>0</v>
      </c>
      <c r="P23" s="19">
        <v>0</v>
      </c>
      <c r="Q23" s="19">
        <v>0</v>
      </c>
      <c r="R23" s="19">
        <v>0</v>
      </c>
      <c r="S23" s="19">
        <v>145</v>
      </c>
      <c r="T23" s="19">
        <v>14</v>
      </c>
      <c r="U23" s="19">
        <v>12</v>
      </c>
      <c r="V23" s="19">
        <v>8</v>
      </c>
      <c r="W23" s="19">
        <v>179</v>
      </c>
    </row>
    <row r="24" spans="2:23" ht="20.100000000000001" customHeight="1" thickBot="1" x14ac:dyDescent="0.25">
      <c r="B24" s="4" t="s">
        <v>34</v>
      </c>
      <c r="C24" s="19">
        <v>127</v>
      </c>
      <c r="D24" s="19">
        <v>25</v>
      </c>
      <c r="E24" s="19">
        <v>13</v>
      </c>
      <c r="F24" s="19">
        <v>165</v>
      </c>
      <c r="G24" s="19">
        <v>18</v>
      </c>
      <c r="H24" s="19">
        <v>1</v>
      </c>
      <c r="I24" s="19">
        <v>1</v>
      </c>
      <c r="J24" s="19">
        <v>20</v>
      </c>
      <c r="K24" s="19">
        <v>109</v>
      </c>
      <c r="L24" s="19">
        <v>24</v>
      </c>
      <c r="M24" s="19">
        <v>12</v>
      </c>
      <c r="N24" s="19">
        <v>145</v>
      </c>
      <c r="O24" s="19">
        <v>0</v>
      </c>
      <c r="P24" s="19">
        <v>0</v>
      </c>
      <c r="Q24" s="19">
        <v>0</v>
      </c>
      <c r="R24" s="19">
        <v>0</v>
      </c>
      <c r="S24" s="19">
        <v>528</v>
      </c>
      <c r="T24" s="19">
        <v>120</v>
      </c>
      <c r="U24" s="19">
        <v>33</v>
      </c>
      <c r="V24" s="19">
        <v>110</v>
      </c>
      <c r="W24" s="19">
        <v>791</v>
      </c>
    </row>
    <row r="25" spans="2:23" ht="20.100000000000001" customHeight="1" thickBot="1" x14ac:dyDescent="0.25">
      <c r="B25" s="4" t="s">
        <v>35</v>
      </c>
      <c r="C25" s="19">
        <v>59</v>
      </c>
      <c r="D25" s="19">
        <v>2</v>
      </c>
      <c r="E25" s="19">
        <v>1</v>
      </c>
      <c r="F25" s="19">
        <v>62</v>
      </c>
      <c r="G25" s="19">
        <v>46</v>
      </c>
      <c r="H25" s="19">
        <v>0</v>
      </c>
      <c r="I25" s="19">
        <v>1</v>
      </c>
      <c r="J25" s="19">
        <v>47</v>
      </c>
      <c r="K25" s="19">
        <v>13</v>
      </c>
      <c r="L25" s="19">
        <v>2</v>
      </c>
      <c r="M25" s="19">
        <v>0</v>
      </c>
      <c r="N25" s="19">
        <v>15</v>
      </c>
      <c r="O25" s="19">
        <v>0</v>
      </c>
      <c r="P25" s="19">
        <v>0</v>
      </c>
      <c r="Q25" s="19">
        <v>0</v>
      </c>
      <c r="R25" s="19">
        <v>0</v>
      </c>
      <c r="S25" s="19">
        <v>208</v>
      </c>
      <c r="T25" s="19">
        <v>33</v>
      </c>
      <c r="U25" s="19">
        <v>9</v>
      </c>
      <c r="V25" s="19">
        <v>15</v>
      </c>
      <c r="W25" s="19">
        <v>265</v>
      </c>
    </row>
    <row r="26" spans="2:23" ht="20.100000000000001" customHeight="1" thickBot="1" x14ac:dyDescent="0.25">
      <c r="B26" s="4" t="s">
        <v>36</v>
      </c>
      <c r="C26" s="19">
        <v>11</v>
      </c>
      <c r="D26" s="19">
        <v>7</v>
      </c>
      <c r="E26" s="19">
        <v>1</v>
      </c>
      <c r="F26" s="19">
        <v>19</v>
      </c>
      <c r="G26" s="19">
        <v>1</v>
      </c>
      <c r="H26" s="19">
        <v>4</v>
      </c>
      <c r="I26" s="19">
        <v>1</v>
      </c>
      <c r="J26" s="19">
        <v>6</v>
      </c>
      <c r="K26" s="19">
        <v>10</v>
      </c>
      <c r="L26" s="19">
        <v>3</v>
      </c>
      <c r="M26" s="19">
        <v>0</v>
      </c>
      <c r="N26" s="19">
        <v>13</v>
      </c>
      <c r="O26" s="19">
        <v>0</v>
      </c>
      <c r="P26" s="19">
        <v>0</v>
      </c>
      <c r="Q26" s="19">
        <v>0</v>
      </c>
      <c r="R26" s="19">
        <v>0</v>
      </c>
      <c r="S26" s="19">
        <v>56</v>
      </c>
      <c r="T26" s="19">
        <v>0</v>
      </c>
      <c r="U26" s="19">
        <v>6</v>
      </c>
      <c r="V26" s="19">
        <v>5</v>
      </c>
      <c r="W26" s="19">
        <v>67</v>
      </c>
    </row>
    <row r="27" spans="2:23" ht="20.100000000000001" customHeight="1" thickBot="1" x14ac:dyDescent="0.25">
      <c r="B27" s="5" t="s">
        <v>37</v>
      </c>
      <c r="C27" s="19">
        <v>44</v>
      </c>
      <c r="D27" s="19">
        <v>1</v>
      </c>
      <c r="E27" s="19">
        <v>0</v>
      </c>
      <c r="F27" s="19">
        <v>45</v>
      </c>
      <c r="G27" s="19">
        <v>31</v>
      </c>
      <c r="H27" s="19">
        <v>0</v>
      </c>
      <c r="I27" s="19">
        <v>0</v>
      </c>
      <c r="J27" s="19">
        <v>31</v>
      </c>
      <c r="K27" s="19">
        <v>13</v>
      </c>
      <c r="L27" s="19">
        <v>1</v>
      </c>
      <c r="M27" s="19">
        <v>0</v>
      </c>
      <c r="N27" s="19">
        <v>14</v>
      </c>
      <c r="O27" s="19">
        <v>0</v>
      </c>
      <c r="P27" s="19">
        <v>0</v>
      </c>
      <c r="Q27" s="19">
        <v>0</v>
      </c>
      <c r="R27" s="19">
        <v>0</v>
      </c>
      <c r="S27" s="19">
        <v>216</v>
      </c>
      <c r="T27" s="19">
        <v>29</v>
      </c>
      <c r="U27" s="19">
        <v>10</v>
      </c>
      <c r="V27" s="19">
        <v>9</v>
      </c>
      <c r="W27" s="19">
        <v>264</v>
      </c>
    </row>
    <row r="28" spans="2:23" ht="20.100000000000001" customHeight="1" thickBot="1" x14ac:dyDescent="0.25">
      <c r="B28" s="6" t="s">
        <v>38</v>
      </c>
      <c r="C28" s="20">
        <v>7</v>
      </c>
      <c r="D28" s="20">
        <v>0</v>
      </c>
      <c r="E28" s="20">
        <v>0</v>
      </c>
      <c r="F28" s="20">
        <v>7</v>
      </c>
      <c r="G28" s="20">
        <v>6</v>
      </c>
      <c r="H28" s="20">
        <v>0</v>
      </c>
      <c r="I28" s="20">
        <v>0</v>
      </c>
      <c r="J28" s="20">
        <v>6</v>
      </c>
      <c r="K28" s="20">
        <v>1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50</v>
      </c>
      <c r="T28" s="20">
        <v>6</v>
      </c>
      <c r="U28" s="20">
        <v>8</v>
      </c>
      <c r="V28" s="20">
        <v>0</v>
      </c>
      <c r="W28" s="20">
        <v>64</v>
      </c>
    </row>
    <row r="29" spans="2:23" ht="20.100000000000001" customHeight="1" thickBot="1" x14ac:dyDescent="0.25">
      <c r="B29" s="7" t="s">
        <v>39</v>
      </c>
      <c r="C29" s="9">
        <f>SUM(C12:C28)</f>
        <v>1830</v>
      </c>
      <c r="D29" s="9">
        <f t="shared" ref="D29:W29" si="0">SUM(D12:D28)</f>
        <v>112</v>
      </c>
      <c r="E29" s="9">
        <f t="shared" si="0"/>
        <v>105</v>
      </c>
      <c r="F29" s="9">
        <f t="shared" si="0"/>
        <v>2047</v>
      </c>
      <c r="G29" s="9">
        <f t="shared" si="0"/>
        <v>777</v>
      </c>
      <c r="H29" s="9">
        <f t="shared" si="0"/>
        <v>10</v>
      </c>
      <c r="I29" s="9">
        <f t="shared" si="0"/>
        <v>15</v>
      </c>
      <c r="J29" s="9">
        <f t="shared" si="0"/>
        <v>802</v>
      </c>
      <c r="K29" s="9">
        <f t="shared" si="0"/>
        <v>1053</v>
      </c>
      <c r="L29" s="9">
        <f t="shared" si="0"/>
        <v>102</v>
      </c>
      <c r="M29" s="9">
        <f t="shared" si="0"/>
        <v>90</v>
      </c>
      <c r="N29" s="9">
        <f t="shared" si="0"/>
        <v>1245</v>
      </c>
      <c r="O29" s="9">
        <f t="shared" si="0"/>
        <v>0</v>
      </c>
      <c r="P29" s="9">
        <f t="shared" si="0"/>
        <v>0</v>
      </c>
      <c r="Q29" s="9">
        <f t="shared" si="0"/>
        <v>0</v>
      </c>
      <c r="R29" s="9">
        <f t="shared" si="0"/>
        <v>0</v>
      </c>
      <c r="S29" s="9">
        <f t="shared" si="0"/>
        <v>4211</v>
      </c>
      <c r="T29" s="9">
        <f t="shared" si="0"/>
        <v>790</v>
      </c>
      <c r="U29" s="9">
        <f t="shared" si="0"/>
        <v>523</v>
      </c>
      <c r="V29" s="9">
        <f t="shared" si="0"/>
        <v>561</v>
      </c>
      <c r="W29" s="9">
        <f t="shared" si="0"/>
        <v>6085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R10:R11"/>
    <mergeCell ref="S10:S11"/>
    <mergeCell ref="T10:U10"/>
    <mergeCell ref="V10:V11"/>
    <mergeCell ref="W10:W11"/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7" t="s">
        <v>238</v>
      </c>
      <c r="D9" s="64"/>
      <c r="E9" s="64"/>
      <c r="F9" s="64"/>
      <c r="G9" s="74"/>
      <c r="H9" s="67" t="s">
        <v>239</v>
      </c>
      <c r="I9" s="64"/>
      <c r="J9" s="64"/>
      <c r="K9" s="64"/>
      <c r="L9" s="74"/>
      <c r="M9" s="67" t="s">
        <v>52</v>
      </c>
      <c r="N9" s="64"/>
      <c r="O9" s="64"/>
      <c r="P9" s="64"/>
      <c r="Q9" s="74"/>
    </row>
    <row r="10" spans="2:17" ht="28.5" customHeight="1" x14ac:dyDescent="0.2">
      <c r="B10" s="11"/>
      <c r="C10" s="77" t="s">
        <v>127</v>
      </c>
      <c r="D10" s="77"/>
      <c r="E10" s="77" t="s">
        <v>128</v>
      </c>
      <c r="F10" s="77"/>
      <c r="G10" s="75" t="s">
        <v>52</v>
      </c>
      <c r="H10" s="77" t="s">
        <v>129</v>
      </c>
      <c r="I10" s="77"/>
      <c r="J10" s="75" t="s">
        <v>128</v>
      </c>
      <c r="K10" s="75"/>
      <c r="L10" s="75" t="s">
        <v>52</v>
      </c>
      <c r="M10" s="77" t="s">
        <v>127</v>
      </c>
      <c r="N10" s="77"/>
      <c r="O10" s="75" t="s">
        <v>128</v>
      </c>
      <c r="P10" s="75"/>
      <c r="Q10" s="75" t="s">
        <v>52</v>
      </c>
    </row>
    <row r="11" spans="2:17" ht="42" customHeight="1" thickBot="1" x14ac:dyDescent="0.25">
      <c r="B11" s="13"/>
      <c r="C11" s="21" t="s">
        <v>41</v>
      </c>
      <c r="D11" s="21" t="s">
        <v>130</v>
      </c>
      <c r="E11" s="21" t="s">
        <v>41</v>
      </c>
      <c r="F11" s="21" t="s">
        <v>130</v>
      </c>
      <c r="G11" s="76"/>
      <c r="H11" s="21" t="s">
        <v>41</v>
      </c>
      <c r="I11" s="21" t="s">
        <v>130</v>
      </c>
      <c r="J11" s="21" t="s">
        <v>41</v>
      </c>
      <c r="K11" s="21" t="s">
        <v>130</v>
      </c>
      <c r="L11" s="76"/>
      <c r="M11" s="21" t="s">
        <v>41</v>
      </c>
      <c r="N11" s="21" t="s">
        <v>130</v>
      </c>
      <c r="O11" s="21" t="s">
        <v>41</v>
      </c>
      <c r="P11" s="21" t="s">
        <v>130</v>
      </c>
      <c r="Q11" s="76"/>
    </row>
    <row r="12" spans="2:17" ht="20.100000000000001" customHeight="1" thickBot="1" x14ac:dyDescent="0.25">
      <c r="B12" s="3" t="s">
        <v>22</v>
      </c>
      <c r="C12" s="18">
        <v>17</v>
      </c>
      <c r="D12" s="18">
        <v>64</v>
      </c>
      <c r="E12" s="18">
        <v>636</v>
      </c>
      <c r="F12" s="18">
        <v>905</v>
      </c>
      <c r="G12" s="18">
        <v>1622</v>
      </c>
      <c r="H12" s="18">
        <v>0</v>
      </c>
      <c r="I12" s="18">
        <v>0</v>
      </c>
      <c r="J12" s="18">
        <v>0</v>
      </c>
      <c r="K12" s="18">
        <v>1</v>
      </c>
      <c r="L12" s="18">
        <v>1</v>
      </c>
      <c r="M12" s="18">
        <v>17</v>
      </c>
      <c r="N12" s="18">
        <v>64</v>
      </c>
      <c r="O12" s="18">
        <v>636</v>
      </c>
      <c r="P12" s="18">
        <v>906</v>
      </c>
      <c r="Q12" s="18">
        <v>1623</v>
      </c>
    </row>
    <row r="13" spans="2:17" ht="20.100000000000001" customHeight="1" thickBot="1" x14ac:dyDescent="0.25">
      <c r="B13" s="4" t="s">
        <v>23</v>
      </c>
      <c r="C13" s="19">
        <v>2</v>
      </c>
      <c r="D13" s="19">
        <v>0</v>
      </c>
      <c r="E13" s="19">
        <v>74</v>
      </c>
      <c r="F13" s="19">
        <v>99</v>
      </c>
      <c r="G13" s="19">
        <v>175</v>
      </c>
      <c r="H13" s="19">
        <v>0</v>
      </c>
      <c r="I13" s="19">
        <v>0</v>
      </c>
      <c r="J13" s="19">
        <v>0</v>
      </c>
      <c r="K13" s="19">
        <v>2</v>
      </c>
      <c r="L13" s="19">
        <v>2</v>
      </c>
      <c r="M13" s="19">
        <v>2</v>
      </c>
      <c r="N13" s="19">
        <v>0</v>
      </c>
      <c r="O13" s="19">
        <v>74</v>
      </c>
      <c r="P13" s="19">
        <v>101</v>
      </c>
      <c r="Q13" s="19">
        <v>177</v>
      </c>
    </row>
    <row r="14" spans="2:17" ht="20.100000000000001" customHeight="1" thickBot="1" x14ac:dyDescent="0.25">
      <c r="B14" s="4" t="s">
        <v>24</v>
      </c>
      <c r="C14" s="19">
        <v>2</v>
      </c>
      <c r="D14" s="19">
        <v>5</v>
      </c>
      <c r="E14" s="19">
        <v>75</v>
      </c>
      <c r="F14" s="19">
        <v>120</v>
      </c>
      <c r="G14" s="19">
        <v>202</v>
      </c>
      <c r="H14" s="19">
        <v>0</v>
      </c>
      <c r="I14" s="19">
        <v>0</v>
      </c>
      <c r="J14" s="19">
        <v>0</v>
      </c>
      <c r="K14" s="19">
        <v>1</v>
      </c>
      <c r="L14" s="19">
        <v>1</v>
      </c>
      <c r="M14" s="19">
        <v>2</v>
      </c>
      <c r="N14" s="19">
        <v>5</v>
      </c>
      <c r="O14" s="19">
        <v>75</v>
      </c>
      <c r="P14" s="19">
        <v>121</v>
      </c>
      <c r="Q14" s="19">
        <v>203</v>
      </c>
    </row>
    <row r="15" spans="2:17" ht="20.100000000000001" customHeight="1" thickBot="1" x14ac:dyDescent="0.25">
      <c r="B15" s="4" t="s">
        <v>25</v>
      </c>
      <c r="C15" s="19">
        <v>3</v>
      </c>
      <c r="D15" s="19">
        <v>1</v>
      </c>
      <c r="E15" s="19">
        <v>82</v>
      </c>
      <c r="F15" s="19">
        <v>187</v>
      </c>
      <c r="G15" s="19">
        <v>273</v>
      </c>
      <c r="H15" s="19">
        <v>0</v>
      </c>
      <c r="I15" s="19">
        <v>0</v>
      </c>
      <c r="J15" s="19">
        <v>0</v>
      </c>
      <c r="K15" s="19">
        <v>3</v>
      </c>
      <c r="L15" s="19">
        <v>3</v>
      </c>
      <c r="M15" s="19">
        <v>3</v>
      </c>
      <c r="N15" s="19">
        <v>1</v>
      </c>
      <c r="O15" s="19">
        <v>82</v>
      </c>
      <c r="P15" s="19">
        <v>190</v>
      </c>
      <c r="Q15" s="19">
        <v>276</v>
      </c>
    </row>
    <row r="16" spans="2:17" ht="20.100000000000001" customHeight="1" thickBot="1" x14ac:dyDescent="0.25">
      <c r="B16" s="4" t="s">
        <v>26</v>
      </c>
      <c r="C16" s="19">
        <v>3</v>
      </c>
      <c r="D16" s="19">
        <v>3</v>
      </c>
      <c r="E16" s="19">
        <v>76</v>
      </c>
      <c r="F16" s="19">
        <v>83</v>
      </c>
      <c r="G16" s="19">
        <v>165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3</v>
      </c>
      <c r="N16" s="19">
        <v>3</v>
      </c>
      <c r="O16" s="19">
        <v>76</v>
      </c>
      <c r="P16" s="19">
        <v>83</v>
      </c>
      <c r="Q16" s="19">
        <v>165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42</v>
      </c>
      <c r="F17" s="19">
        <v>35</v>
      </c>
      <c r="G17" s="19">
        <v>77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42</v>
      </c>
      <c r="P17" s="19">
        <v>35</v>
      </c>
      <c r="Q17" s="19">
        <v>77</v>
      </c>
    </row>
    <row r="18" spans="2:17" ht="20.100000000000001" customHeight="1" thickBot="1" x14ac:dyDescent="0.25">
      <c r="B18" s="4" t="s">
        <v>28</v>
      </c>
      <c r="C18" s="19">
        <v>1</v>
      </c>
      <c r="D18" s="19">
        <v>3</v>
      </c>
      <c r="E18" s="19">
        <v>119</v>
      </c>
      <c r="F18" s="19">
        <v>260</v>
      </c>
      <c r="G18" s="19">
        <v>383</v>
      </c>
      <c r="H18" s="19">
        <v>0</v>
      </c>
      <c r="I18" s="19">
        <v>1</v>
      </c>
      <c r="J18" s="19">
        <v>0</v>
      </c>
      <c r="K18" s="19">
        <v>0</v>
      </c>
      <c r="L18" s="19">
        <v>1</v>
      </c>
      <c r="M18" s="19">
        <v>1</v>
      </c>
      <c r="N18" s="19">
        <v>4</v>
      </c>
      <c r="O18" s="19">
        <v>119</v>
      </c>
      <c r="P18" s="19">
        <v>260</v>
      </c>
      <c r="Q18" s="19">
        <v>384</v>
      </c>
    </row>
    <row r="19" spans="2:17" ht="20.100000000000001" customHeight="1" thickBot="1" x14ac:dyDescent="0.25">
      <c r="B19" s="4" t="s">
        <v>29</v>
      </c>
      <c r="C19" s="19">
        <v>4</v>
      </c>
      <c r="D19" s="19">
        <v>0</v>
      </c>
      <c r="E19" s="19">
        <v>157</v>
      </c>
      <c r="F19" s="19">
        <v>136</v>
      </c>
      <c r="G19" s="19">
        <v>297</v>
      </c>
      <c r="H19" s="19">
        <v>0</v>
      </c>
      <c r="I19" s="19">
        <v>0</v>
      </c>
      <c r="J19" s="19">
        <v>0</v>
      </c>
      <c r="K19" s="19">
        <v>1</v>
      </c>
      <c r="L19" s="19">
        <v>1</v>
      </c>
      <c r="M19" s="19">
        <v>4</v>
      </c>
      <c r="N19" s="19">
        <v>0</v>
      </c>
      <c r="O19" s="19">
        <v>157</v>
      </c>
      <c r="P19" s="19">
        <v>137</v>
      </c>
      <c r="Q19" s="19">
        <v>298</v>
      </c>
    </row>
    <row r="20" spans="2:17" ht="20.100000000000001" customHeight="1" thickBot="1" x14ac:dyDescent="0.25">
      <c r="B20" s="4" t="s">
        <v>30</v>
      </c>
      <c r="C20" s="19">
        <v>4</v>
      </c>
      <c r="D20" s="19">
        <v>4</v>
      </c>
      <c r="E20" s="19">
        <v>749</v>
      </c>
      <c r="F20" s="19">
        <v>874</v>
      </c>
      <c r="G20" s="19">
        <v>1631</v>
      </c>
      <c r="H20" s="19">
        <v>0</v>
      </c>
      <c r="I20" s="19">
        <v>1</v>
      </c>
      <c r="J20" s="19">
        <v>0</v>
      </c>
      <c r="K20" s="19">
        <v>1</v>
      </c>
      <c r="L20" s="19">
        <v>2</v>
      </c>
      <c r="M20" s="19">
        <v>4</v>
      </c>
      <c r="N20" s="19">
        <v>5</v>
      </c>
      <c r="O20" s="19">
        <v>749</v>
      </c>
      <c r="P20" s="19">
        <v>875</v>
      </c>
      <c r="Q20" s="19">
        <v>1633</v>
      </c>
    </row>
    <row r="21" spans="2:17" ht="20.100000000000001" customHeight="1" thickBot="1" x14ac:dyDescent="0.25">
      <c r="B21" s="4" t="s">
        <v>31</v>
      </c>
      <c r="C21" s="19">
        <v>2</v>
      </c>
      <c r="D21" s="19">
        <v>3</v>
      </c>
      <c r="E21" s="19">
        <v>508</v>
      </c>
      <c r="F21" s="19">
        <v>625</v>
      </c>
      <c r="G21" s="19">
        <v>1138</v>
      </c>
      <c r="H21" s="19">
        <v>0</v>
      </c>
      <c r="I21" s="19">
        <v>0</v>
      </c>
      <c r="J21" s="19">
        <v>0</v>
      </c>
      <c r="K21" s="19">
        <v>1</v>
      </c>
      <c r="L21" s="19">
        <v>1</v>
      </c>
      <c r="M21" s="19">
        <v>2</v>
      </c>
      <c r="N21" s="19">
        <v>3</v>
      </c>
      <c r="O21" s="19">
        <v>508</v>
      </c>
      <c r="P21" s="19">
        <v>626</v>
      </c>
      <c r="Q21" s="19">
        <v>1139</v>
      </c>
    </row>
    <row r="22" spans="2:17" ht="20.100000000000001" customHeight="1" thickBot="1" x14ac:dyDescent="0.25">
      <c r="B22" s="4" t="s">
        <v>32</v>
      </c>
      <c r="C22" s="19">
        <v>9</v>
      </c>
      <c r="D22" s="19">
        <v>4</v>
      </c>
      <c r="E22" s="19">
        <v>38</v>
      </c>
      <c r="F22" s="19">
        <v>95</v>
      </c>
      <c r="G22" s="19">
        <v>146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9</v>
      </c>
      <c r="N22" s="19">
        <v>4</v>
      </c>
      <c r="O22" s="19">
        <v>38</v>
      </c>
      <c r="P22" s="19">
        <v>95</v>
      </c>
      <c r="Q22" s="19">
        <v>146</v>
      </c>
    </row>
    <row r="23" spans="2:17" ht="20.100000000000001" customHeight="1" thickBot="1" x14ac:dyDescent="0.25">
      <c r="B23" s="4" t="s">
        <v>33</v>
      </c>
      <c r="C23" s="19">
        <v>5</v>
      </c>
      <c r="D23" s="19">
        <v>19</v>
      </c>
      <c r="E23" s="19">
        <v>121</v>
      </c>
      <c r="F23" s="19">
        <v>262</v>
      </c>
      <c r="G23" s="19">
        <v>407</v>
      </c>
      <c r="H23" s="19">
        <v>0</v>
      </c>
      <c r="I23" s="19">
        <v>0</v>
      </c>
      <c r="J23" s="19">
        <v>0</v>
      </c>
      <c r="K23" s="19">
        <v>2</v>
      </c>
      <c r="L23" s="19">
        <v>2</v>
      </c>
      <c r="M23" s="19">
        <v>5</v>
      </c>
      <c r="N23" s="19">
        <v>19</v>
      </c>
      <c r="O23" s="19">
        <v>121</v>
      </c>
      <c r="P23" s="19">
        <v>264</v>
      </c>
      <c r="Q23" s="19">
        <v>409</v>
      </c>
    </row>
    <row r="24" spans="2:17" ht="20.100000000000001" customHeight="1" thickBot="1" x14ac:dyDescent="0.25">
      <c r="B24" s="4" t="s">
        <v>34</v>
      </c>
      <c r="C24" s="19">
        <v>2</v>
      </c>
      <c r="D24" s="19">
        <v>4</v>
      </c>
      <c r="E24" s="19">
        <v>289</v>
      </c>
      <c r="F24" s="19">
        <v>992</v>
      </c>
      <c r="G24" s="19">
        <v>1287</v>
      </c>
      <c r="H24" s="19">
        <v>0</v>
      </c>
      <c r="I24" s="19">
        <v>1</v>
      </c>
      <c r="J24" s="19">
        <v>0</v>
      </c>
      <c r="K24" s="19">
        <v>11</v>
      </c>
      <c r="L24" s="19">
        <v>12</v>
      </c>
      <c r="M24" s="19">
        <v>2</v>
      </c>
      <c r="N24" s="19">
        <v>5</v>
      </c>
      <c r="O24" s="19">
        <v>289</v>
      </c>
      <c r="P24" s="19">
        <v>1003</v>
      </c>
      <c r="Q24" s="19">
        <v>1299</v>
      </c>
    </row>
    <row r="25" spans="2:17" ht="20.100000000000001" customHeight="1" thickBot="1" x14ac:dyDescent="0.25">
      <c r="B25" s="4" t="s">
        <v>35</v>
      </c>
      <c r="C25" s="19">
        <v>2</v>
      </c>
      <c r="D25" s="19">
        <v>0</v>
      </c>
      <c r="E25" s="19">
        <v>125</v>
      </c>
      <c r="F25" s="19">
        <v>100</v>
      </c>
      <c r="G25" s="19">
        <v>227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2</v>
      </c>
      <c r="N25" s="19">
        <v>0</v>
      </c>
      <c r="O25" s="19">
        <v>125</v>
      </c>
      <c r="P25" s="19">
        <v>100</v>
      </c>
      <c r="Q25" s="19">
        <v>227</v>
      </c>
    </row>
    <row r="26" spans="2:17" ht="20.100000000000001" customHeight="1" thickBot="1" x14ac:dyDescent="0.25">
      <c r="B26" s="4" t="s">
        <v>36</v>
      </c>
      <c r="C26" s="19">
        <v>0</v>
      </c>
      <c r="D26" s="19">
        <v>0</v>
      </c>
      <c r="E26" s="19">
        <v>16</v>
      </c>
      <c r="F26" s="19">
        <v>46</v>
      </c>
      <c r="G26" s="19">
        <v>62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16</v>
      </c>
      <c r="P26" s="19">
        <v>46</v>
      </c>
      <c r="Q26" s="19">
        <v>62</v>
      </c>
    </row>
    <row r="27" spans="2:17" ht="20.100000000000001" customHeight="1" thickBot="1" x14ac:dyDescent="0.25">
      <c r="B27" s="5" t="s">
        <v>37</v>
      </c>
      <c r="C27" s="19">
        <v>1</v>
      </c>
      <c r="D27" s="19">
        <v>2</v>
      </c>
      <c r="E27" s="19">
        <v>87</v>
      </c>
      <c r="F27" s="19">
        <v>276</v>
      </c>
      <c r="G27" s="19">
        <v>366</v>
      </c>
      <c r="H27" s="19">
        <v>0</v>
      </c>
      <c r="I27" s="19">
        <v>1</v>
      </c>
      <c r="J27" s="19">
        <v>0</v>
      </c>
      <c r="K27" s="19">
        <v>1</v>
      </c>
      <c r="L27" s="19">
        <v>2</v>
      </c>
      <c r="M27" s="19">
        <v>1</v>
      </c>
      <c r="N27" s="19">
        <v>3</v>
      </c>
      <c r="O27" s="19">
        <v>87</v>
      </c>
      <c r="P27" s="19">
        <v>277</v>
      </c>
      <c r="Q27" s="19">
        <v>368</v>
      </c>
    </row>
    <row r="28" spans="2:17" ht="20.100000000000001" customHeight="1" thickBot="1" x14ac:dyDescent="0.25">
      <c r="B28" s="6" t="s">
        <v>38</v>
      </c>
      <c r="C28" s="20">
        <v>0</v>
      </c>
      <c r="D28" s="20">
        <v>0</v>
      </c>
      <c r="E28" s="20">
        <v>34</v>
      </c>
      <c r="F28" s="20">
        <v>53</v>
      </c>
      <c r="G28" s="20">
        <v>87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34</v>
      </c>
      <c r="P28" s="20">
        <v>53</v>
      </c>
      <c r="Q28" s="20">
        <v>87</v>
      </c>
    </row>
    <row r="29" spans="2:17" ht="20.100000000000001" customHeight="1" thickBot="1" x14ac:dyDescent="0.25">
      <c r="B29" s="7" t="s">
        <v>39</v>
      </c>
      <c r="C29" s="9">
        <f>SUM(C12:C28)</f>
        <v>57</v>
      </c>
      <c r="D29" s="9">
        <f t="shared" ref="D29:Q29" si="0">SUM(D12:D28)</f>
        <v>112</v>
      </c>
      <c r="E29" s="9">
        <f t="shared" si="0"/>
        <v>3228</v>
      </c>
      <c r="F29" s="9">
        <f t="shared" si="0"/>
        <v>5148</v>
      </c>
      <c r="G29" s="9">
        <f t="shared" si="0"/>
        <v>8545</v>
      </c>
      <c r="H29" s="9">
        <f t="shared" si="0"/>
        <v>0</v>
      </c>
      <c r="I29" s="9">
        <f t="shared" si="0"/>
        <v>4</v>
      </c>
      <c r="J29" s="9">
        <f t="shared" si="0"/>
        <v>0</v>
      </c>
      <c r="K29" s="9">
        <f t="shared" si="0"/>
        <v>24</v>
      </c>
      <c r="L29" s="9">
        <f t="shared" si="0"/>
        <v>28</v>
      </c>
      <c r="M29" s="9">
        <f t="shared" si="0"/>
        <v>57</v>
      </c>
      <c r="N29" s="9">
        <f t="shared" si="0"/>
        <v>116</v>
      </c>
      <c r="O29" s="9">
        <f t="shared" si="0"/>
        <v>3228</v>
      </c>
      <c r="P29" s="9">
        <f t="shared" si="0"/>
        <v>5172</v>
      </c>
      <c r="Q29" s="9">
        <f t="shared" si="0"/>
        <v>8573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2020-06-09T10:53:28Z</cp:lastPrinted>
  <dcterms:created xsi:type="dcterms:W3CDTF">2018-11-16T09:47:02Z</dcterms:created>
  <dcterms:modified xsi:type="dcterms:W3CDTF">2026-03-23T11:33:02Z</dcterms:modified>
</cp:coreProperties>
</file>